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665" activeTab="2"/>
  </bookViews>
  <sheets>
    <sheet name="MIR GENERL DEL PMDyG" sheetId="1" r:id="rId1"/>
    <sheet name="2019" sheetId="2" r:id="rId2"/>
    <sheet name="2020" sheetId="4" r:id="rId3"/>
  </sheets>
  <externalReferences>
    <externalReference r:id="rId4"/>
    <externalReference r:id="rId5"/>
  </externalReferences>
  <definedNames>
    <definedName name="_xlnm.Print_Area" localSheetId="2">'2020'!$B$1:$U$195</definedName>
    <definedName name="Categoria">[1]Listas!$D$3:$D$18</definedName>
    <definedName name="COPIA">[2]Listas!$Y$3:$Y$10</definedName>
    <definedName name="Dimension">[1]Listas!$U$3:$U$6</definedName>
    <definedName name="Fin">[1]Listas!$F$3:$F$6</definedName>
    <definedName name="Frecuencia">[1]Listas!$Y$3:$Y$10</definedName>
    <definedName name="Municipio">[1]Listas!$B$3:$B$127</definedName>
    <definedName name="Programa">OFFSET([1]Base!$C$1,0,0,COUNTA([1]Base!$C:$C))</definedName>
    <definedName name="Tipo">[1]Listas!$V$3:$V$4</definedName>
    <definedName name="Unidad">OFFSET([1]Base!$E$1,0,0,COUNTA([1]Base!$E:$E))</definedName>
  </definedNames>
  <calcPr calcId="144525"/>
</workbook>
</file>

<file path=xl/calcChain.xml><?xml version="1.0" encoding="utf-8"?>
<calcChain xmlns="http://schemas.openxmlformats.org/spreadsheetml/2006/main">
  <c r="F29" i="4" l="1"/>
  <c r="G29" i="4"/>
  <c r="R42" i="4"/>
  <c r="O40" i="4"/>
  <c r="R45" i="4"/>
  <c r="R44" i="4"/>
  <c r="R43" i="4"/>
  <c r="M40" i="4" s="1"/>
  <c r="R68" i="4"/>
  <c r="R67" i="4"/>
  <c r="R66" i="4"/>
  <c r="R65" i="4"/>
  <c r="R64" i="4"/>
  <c r="R63" i="4"/>
  <c r="R88" i="4"/>
  <c r="R87" i="4"/>
  <c r="R86" i="4"/>
  <c r="R85" i="4"/>
  <c r="R84" i="4"/>
  <c r="R83" i="4"/>
  <c r="O104" i="4"/>
  <c r="M104" i="4"/>
  <c r="O137" i="4"/>
  <c r="R117" i="4"/>
  <c r="R116" i="4"/>
  <c r="R170" i="4"/>
  <c r="R169" i="4"/>
  <c r="R168" i="4"/>
  <c r="R167" i="4"/>
  <c r="R166" i="4"/>
  <c r="R165" i="4"/>
  <c r="R164" i="4"/>
  <c r="R163" i="4"/>
  <c r="R162" i="4"/>
  <c r="R161" i="4"/>
  <c r="R160" i="4"/>
  <c r="R159" i="4"/>
  <c r="R158" i="4"/>
  <c r="R157" i="4"/>
  <c r="R156" i="4"/>
  <c r="R155" i="4"/>
  <c r="R154" i="4"/>
  <c r="R153" i="4"/>
  <c r="R152" i="4"/>
  <c r="R151" i="4"/>
  <c r="R150" i="4"/>
  <c r="R149" i="4"/>
  <c r="R148" i="4"/>
  <c r="R147" i="4"/>
  <c r="R146" i="4"/>
  <c r="R145" i="4"/>
  <c r="R144" i="4"/>
  <c r="R143" i="4"/>
  <c r="R142" i="4"/>
  <c r="M137" i="4" s="1"/>
  <c r="R141" i="4"/>
  <c r="R140" i="4"/>
  <c r="R139" i="4"/>
  <c r="R115" i="4"/>
  <c r="R114" i="4"/>
  <c r="R113" i="4"/>
  <c r="R112" i="4"/>
  <c r="R111" i="4"/>
  <c r="R110" i="4"/>
  <c r="R109" i="4"/>
  <c r="R108" i="4"/>
  <c r="R107" i="4"/>
  <c r="R106" i="4"/>
  <c r="H29" i="4" l="1"/>
  <c r="I29" i="4"/>
  <c r="J29" i="4"/>
  <c r="E29" i="4" l="1"/>
  <c r="R59" i="4"/>
  <c r="R79" i="4"/>
  <c r="R102" i="4"/>
  <c r="R135" i="4"/>
  <c r="O33" i="4"/>
  <c r="R33" i="4"/>
  <c r="R71" i="4"/>
  <c r="R72" i="4"/>
  <c r="R73" i="4"/>
  <c r="R74" i="4"/>
  <c r="R75" i="4"/>
  <c r="R76" i="4"/>
  <c r="R77" i="4"/>
  <c r="R78" i="4"/>
  <c r="R70" i="4"/>
  <c r="R69" i="4"/>
  <c r="R91" i="4"/>
  <c r="R92" i="4"/>
  <c r="R93" i="4"/>
  <c r="R94" i="4"/>
  <c r="R95" i="4"/>
  <c r="R96" i="4"/>
  <c r="R97" i="4"/>
  <c r="R98" i="4"/>
  <c r="R90" i="4"/>
  <c r="R89" i="4"/>
  <c r="R101" i="4"/>
  <c r="R100" i="4"/>
  <c r="R120" i="4"/>
  <c r="R121" i="4"/>
  <c r="R119" i="4"/>
  <c r="R118" i="4"/>
  <c r="R124" i="4"/>
  <c r="R123" i="4"/>
  <c r="R127" i="4"/>
  <c r="R126" i="4"/>
  <c r="R131" i="4"/>
  <c r="R132" i="4"/>
  <c r="R133" i="4"/>
  <c r="R134" i="4"/>
  <c r="R130" i="4"/>
  <c r="R129" i="4"/>
  <c r="R185" i="4"/>
  <c r="R184" i="4"/>
  <c r="R188" i="4"/>
  <c r="R187" i="4"/>
  <c r="R182" i="4"/>
  <c r="R181" i="4"/>
  <c r="R179" i="4"/>
  <c r="R178" i="4"/>
  <c r="R172" i="4"/>
  <c r="R173" i="4"/>
  <c r="R174" i="4"/>
  <c r="R175" i="4"/>
  <c r="R176" i="4"/>
  <c r="R171" i="4"/>
  <c r="R47" i="4"/>
  <c r="R48" i="4"/>
  <c r="R49" i="4"/>
  <c r="R50" i="4"/>
  <c r="R51" i="4"/>
  <c r="R52" i="4"/>
  <c r="R53" i="4"/>
  <c r="R54" i="4"/>
  <c r="R55" i="4"/>
  <c r="R57" i="4"/>
  <c r="R58" i="4"/>
  <c r="R46" i="4"/>
  <c r="O81" i="4" l="1"/>
  <c r="M61" i="4"/>
  <c r="O61" i="4"/>
  <c r="M81" i="4"/>
  <c r="R38" i="4"/>
  <c r="M35" i="4" l="1"/>
  <c r="O35" i="4"/>
  <c r="R141" i="2"/>
  <c r="R140" i="2"/>
  <c r="R139" i="2"/>
  <c r="R138" i="2"/>
  <c r="R137" i="2"/>
  <c r="R136" i="2"/>
  <c r="R135" i="2"/>
  <c r="R134" i="2"/>
  <c r="R133" i="2"/>
  <c r="R132" i="2"/>
  <c r="R131" i="2"/>
  <c r="R130" i="2"/>
  <c r="R129" i="2"/>
  <c r="R128" i="2"/>
  <c r="R127" i="2"/>
  <c r="R126" i="2"/>
  <c r="R125" i="2"/>
  <c r="R124" i="2"/>
  <c r="R123" i="2"/>
  <c r="M120" i="2" s="1"/>
  <c r="R122" i="2"/>
  <c r="R113" i="2"/>
  <c r="R112" i="2"/>
  <c r="R111" i="2"/>
  <c r="R110" i="2"/>
  <c r="R109" i="2"/>
  <c r="R108" i="2"/>
  <c r="R107" i="2"/>
  <c r="R106" i="2"/>
  <c r="R105" i="2"/>
  <c r="R104" i="2"/>
  <c r="R103" i="2"/>
  <c r="R102" i="2"/>
  <c r="R101" i="2"/>
  <c r="R100" i="2"/>
  <c r="R99" i="2"/>
  <c r="R98" i="2"/>
  <c r="R91" i="2"/>
  <c r="R90" i="2"/>
  <c r="R89" i="2"/>
  <c r="R88" i="2"/>
  <c r="R87" i="2"/>
  <c r="R86" i="2"/>
  <c r="R85" i="2"/>
  <c r="R84" i="2"/>
  <c r="R83" i="2"/>
  <c r="R82" i="2"/>
  <c r="R81" i="2"/>
  <c r="R80" i="2"/>
  <c r="R79" i="2"/>
  <c r="R78" i="2"/>
  <c r="R77" i="2"/>
  <c r="R76" i="2"/>
  <c r="R75" i="2"/>
  <c r="R74" i="2"/>
  <c r="R67" i="2"/>
  <c r="R66" i="2"/>
  <c r="R65" i="2"/>
  <c r="R64" i="2"/>
  <c r="R63" i="2"/>
  <c r="R62" i="2"/>
  <c r="R61" i="2"/>
  <c r="R60" i="2"/>
  <c r="R59" i="2"/>
  <c r="R58" i="2"/>
  <c r="R57" i="2"/>
  <c r="R56" i="2"/>
  <c r="R51" i="2"/>
  <c r="R48" i="2"/>
  <c r="R47" i="2"/>
  <c r="R46" i="2"/>
  <c r="R45" i="2"/>
  <c r="R44" i="2"/>
  <c r="R43" i="2"/>
  <c r="R42" i="2"/>
  <c r="R41" i="2"/>
  <c r="R40" i="2"/>
  <c r="R39" i="2"/>
  <c r="R38" i="2"/>
  <c r="R34" i="2"/>
  <c r="E16" i="2"/>
  <c r="R35" i="4" l="1"/>
  <c r="O120" i="2"/>
  <c r="R120" i="2" s="1"/>
  <c r="M96" i="2"/>
  <c r="O96" i="2"/>
  <c r="M72" i="2"/>
  <c r="O72" i="2"/>
  <c r="M54" i="2"/>
  <c r="O54" i="2"/>
  <c r="M36" i="2"/>
  <c r="O36" i="2"/>
  <c r="R96" i="2" l="1"/>
  <c r="H20" i="2" s="1"/>
  <c r="H25" i="2" s="1"/>
  <c r="R72" i="2"/>
  <c r="G19" i="2" s="1"/>
  <c r="R54" i="2"/>
  <c r="F18" i="2" s="1"/>
  <c r="R36" i="2"/>
  <c r="E17" i="2" s="1"/>
  <c r="E25" i="2" s="1"/>
  <c r="J25" i="2"/>
  <c r="I25" i="2"/>
  <c r="R40" i="4" l="1"/>
  <c r="R104" i="4"/>
  <c r="R81" i="4"/>
  <c r="R61" i="4"/>
  <c r="R137" i="4"/>
  <c r="R189" i="4" l="1"/>
</calcChain>
</file>

<file path=xl/sharedStrings.xml><?xml version="1.0" encoding="utf-8"?>
<sst xmlns="http://schemas.openxmlformats.org/spreadsheetml/2006/main" count="3066" uniqueCount="1242">
  <si>
    <t>Municipio de Ixtlahuacán de los Membrillos, Jal.</t>
  </si>
  <si>
    <t>Presupuesto base para Resultados (PbR) / Sistema de Evaluación del Desempeño (SED)</t>
  </si>
  <si>
    <t>MIR - Matriz de Indicadores para Resultados Municipal 2018 - 2021</t>
  </si>
  <si>
    <t>Unidad Administrativa Municipal</t>
  </si>
  <si>
    <t>I N D I C A D O R E S</t>
  </si>
  <si>
    <t>P R E S U P U E S T O</t>
  </si>
  <si>
    <t>Presupuesto</t>
  </si>
  <si>
    <t>Porcentaje y Ponderación</t>
  </si>
  <si>
    <t>Resumen Narrativo</t>
  </si>
  <si>
    <t>Nombre del indicador</t>
  </si>
  <si>
    <t>Definición</t>
  </si>
  <si>
    <t>Dimensión</t>
  </si>
  <si>
    <t>Tipo</t>
  </si>
  <si>
    <t>Método de cálculo</t>
  </si>
  <si>
    <t>Valor programado 1 (Numerador)</t>
  </si>
  <si>
    <t>Valor programado 2 (Denominador)</t>
  </si>
  <si>
    <t>Frecuencia de medición</t>
  </si>
  <si>
    <t>Unidad de medida</t>
  </si>
  <si>
    <t>Metas</t>
  </si>
  <si>
    <t>Medios de verificación</t>
  </si>
  <si>
    <t>Supuestos</t>
  </si>
  <si>
    <t>Capítulo 1000</t>
  </si>
  <si>
    <t>Capítulo 2000</t>
  </si>
  <si>
    <t>Capítulo 3000</t>
  </si>
  <si>
    <t>Capítulo 4000</t>
  </si>
  <si>
    <t>Capítulo 5000</t>
  </si>
  <si>
    <t>Capítulo 6000</t>
  </si>
  <si>
    <t>Capítulo 7000</t>
  </si>
  <si>
    <t>Capítulo 8000</t>
  </si>
  <si>
    <t>Capítulo 9000</t>
  </si>
  <si>
    <t>Fin</t>
  </si>
  <si>
    <t>La población que reside en Ixtlhuacán de los Membreillos disponen de un estado de bienestar en cuatro dimensiónes; Estado de Derecho, Desarrollo Social, Desarrollo Económico y Gestión del Territorio.</t>
  </si>
  <si>
    <t>INDICE Integral de Cumplimiento del Plan Municipal de Desarrollo y Gobernanza 2018-2021 (IICPMDG 1821)</t>
  </si>
  <si>
    <t>Mide en el cumplimiento en cada uno de los programas presupuestarios establecidos en cada eje del PMDyG para su segumiento al cumplimiento de las metas definidas para cada unidad administrativa municipal</t>
  </si>
  <si>
    <t>Eficiencia</t>
  </si>
  <si>
    <t>Estratégico</t>
  </si>
  <si>
    <t>(IICPMDG 1821) = [(IIEDSmt + IIDSmt + IIDEmt + IAGTmt) /4]</t>
  </si>
  <si>
    <t>Anual</t>
  </si>
  <si>
    <t>Índice</t>
  </si>
  <si>
    <t xml:space="preserve"> Portal Web del Municipio página de transparencia</t>
  </si>
  <si>
    <t>Se dispone de personal y recursos</t>
  </si>
  <si>
    <t>1    Propósito</t>
  </si>
  <si>
    <t>Fortalecer el estado de derecho, la seguridad pública y la proteccion civil mediante la modernizacion y eficacia de la administracion pública.</t>
  </si>
  <si>
    <t>INDICE de Desarrollo Municipal (IDM)</t>
  </si>
  <si>
    <t>Mide el progreso de un municipio en cuatro dimensiones del desarrollo: social, económica, ambiental e institucional</t>
  </si>
  <si>
    <t>(valor resultante de sumar los valores individuales  de  los cosientes entre sus denominadores por su ponderacion asignada, que miden las  variables de:  percepción  inseguridad, ampliación señaletica,  confianza Juzgado Municipal, riesgos desastres, administración municipal,  eficiencia municipal, eficiencia gasto público, contribuyetes incumplidos, cumplimiento servidores públicos, confianza cuerpo seguridad pública, ordenamientos actualizados,  cumplimiento normatividad, eficiencia Registro Civil, eficiencia Catastro,mantenimiento parque vehicular, satisfacción Gubernamental,  transparencia con su correspondientes ponderaciones de .1, .05, .05, .05, .1, .05, .1, .05, .05, .05, .05, .05, .05, .05, .05, .05 y .05)</t>
  </si>
  <si>
    <t>Semestral</t>
  </si>
  <si>
    <t xml:space="preserve">Se dispone de personal y recursos </t>
  </si>
  <si>
    <t>37.7%</t>
  </si>
  <si>
    <t>2    Propósito</t>
  </si>
  <si>
    <t>Continuar mejorando las condiciones y la calidad de vida de los habitantes de Ixtlahuacán de los Membrillos</t>
  </si>
  <si>
    <t>Índice de avance en el combate a la marginación municipal (IMNM)</t>
  </si>
  <si>
    <t>Mide el progreso del municipio en la dimensiones del desarrollo: social</t>
  </si>
  <si>
    <t>(valor resultante de sumar los valores individuales  de  los cosientes entre sus denominadores por su ponderacion asignada, que miden las  variables de:  cobertura agua potable, eficiencia alumbrado público, cobertura áreas verdes, cobertura servicio limpia,  reducción situación de pobreza, maltrato desigualdad de género, actividad física deportiva, Cobertura Educativa, participación actividades culturales, urbanización, servicios de cementerios, atención DIF, atención ciudadana, participación ciudadana, calidad servicios de salud,  atención Agencias, atención Delegaciones, cobertura comunicación social, con su correspondientes ponderaciones de .1, .06, .04, .07, .08, .05, .05, .06, .05, .06, .04, .06, .04, .05, .07, .04, .04 y .04)</t>
  </si>
  <si>
    <t>1.21%</t>
  </si>
  <si>
    <t>3   Propósito</t>
  </si>
  <si>
    <t xml:space="preserve">Impulsar la producción, producción agropecuaria, trabajadores asegurados, y población ocupada, </t>
  </si>
  <si>
    <t>índice de desarrollo municipal del aspecto económico (IDM-E)</t>
  </si>
  <si>
    <t xml:space="preserve">Mide el progreso del municipio en la dimension del desarrollo económico </t>
  </si>
  <si>
    <t>(valor resultante de sumar los valores individuales  de  los cosientes entre sus denominadores por su ponderacion asignada, que miden las  variables de: recaudación por licencias, incremento de turistas, productividad agropecuaria, sacrificio e inspeccion de ganado, proveduria de carne, incremento en promocion economica  con su correspondientes ponderaciones de .2, .2, .2, .1, 0.15, .1  y .05)</t>
  </si>
  <si>
    <t>4   Propósito</t>
  </si>
  <si>
    <t>Valorar y cuidar la generación de residuos sólidos, la deforestación, la explotación de acuíferos, la cobertura forestal, las áreas naturales protegidas.</t>
  </si>
  <si>
    <t>Índice Municipal de Medio Ambiente</t>
  </si>
  <si>
    <t>Mide el progreso del municipio en tener un indice de desarrollo medioambiental alto en comparación con los municipios de Jalisco</t>
  </si>
  <si>
    <t>(valor resultante de sumar los valores individuales  de  los cosientes entre sus denominadores por su ponderacion asignada, que miden las  variables de: ordenamiento, instrumentos, obra pública y condiciones  con su correspondientes ponderaciones de .3 .2, .2, y .3)</t>
  </si>
  <si>
    <t>Seguridad pública</t>
  </si>
  <si>
    <t>Componente 1</t>
  </si>
  <si>
    <t>Percepción de Seguridad Pública Incrementada</t>
  </si>
  <si>
    <t>INDICE de percepción de inseguridad por parte de la población (IPS)</t>
  </si>
  <si>
    <t xml:space="preserve">Mide el cambio de percepción por la ciudadania en la seguridad personal y de sus cosas </t>
  </si>
  <si>
    <t>Eficacia</t>
  </si>
  <si>
    <t>Gestión</t>
  </si>
  <si>
    <t>(valor resultante de sumar los valores individuales  de  los cosientes entre sus denominadores por su ponderacion asignada, que miden las  variables de: prevalencia delictiva, elementos integrados, evaluados,  capacitados, vinculacion de delitos, derechos humanos,  con sus correspondientes ponderaciones de .2, .1, .2, .2, .2 y .1 / la suma de los valores del denominador de las mismas variables)</t>
  </si>
  <si>
    <t>Bimestral</t>
  </si>
  <si>
    <t>Actividad 1.1</t>
  </si>
  <si>
    <t>Trabajar con la ciudadanía en la prevención social</t>
  </si>
  <si>
    <t>Tasa de prevalencia delictiva por cada diez habitantes denunciados por la ciudadania y resueltos. (P1-DDCR)</t>
  </si>
  <si>
    <t>Mide la tasa de delitos que fueron denunciados por la ciudadania y resueltos como producto de trabajar conjuntamente</t>
  </si>
  <si>
    <t xml:space="preserve">(Tasa de delitos denunciados por la ciudadania y resueltos como resultado del trabajo conjunto entre el cuerpo de seguridad pública y la ciudadania  por cada 10 habitantes    </t>
  </si>
  <si>
    <t>Mensual</t>
  </si>
  <si>
    <t>Tasa</t>
  </si>
  <si>
    <t>Actividad 1.2</t>
  </si>
  <si>
    <t>Integrar, orientar y capacitar a los actuales y nuevos elementos de seguridad pública.</t>
  </si>
  <si>
    <t>PORCENTAJE de elementos integrados y capacitados a Cuerpo de Seguridad Pública. (P2-EICCSP)</t>
  </si>
  <si>
    <t>Mide el porcentaje de elementos del cuerpo de seguridad pública que transitaron por un proceso de integración, orientación y capacitacion y entonces salieron a atender a la ciudadania</t>
  </si>
  <si>
    <t>(Cantidad de ciudadanos (8) que se incorporan al cuerpo de seguridad pública y transitan por un proceso de integración, orientación y capacitacion antes de salir  a dar atención a la ciudadania al año / Total de  ciudadanos que se incorporan al cuerpo de seguridad pública y transitan por un proceso de integración al año (10))*100</t>
  </si>
  <si>
    <t>Porcentaje</t>
  </si>
  <si>
    <t>Actividad 1.3</t>
  </si>
  <si>
    <t>Definir en el corto plazo y capacitar a los integrantes del grupo especializado en reacción para atender las localidades más vulnerables del municipio.</t>
  </si>
  <si>
    <t>PORCENTAJE de elementos evaluados y capacitados en cuerpo de reacción. (P3-EECCR)</t>
  </si>
  <si>
    <t>Mide el tiempo transcurrido para que los elementos de seguridad se encuentren capacitados para participar en el grupo especializado</t>
  </si>
  <si>
    <t>(Cantidad de tiempo (6 meses) necesario para que los elementos de seguridad pública se encuentren capacitados para integrarse a cuerpos epecializados / Total de tiempo disponible en el año para que los elementos de seguridad pública se encuentren capacitados para integrarse a cuerpos epecializados)*100</t>
  </si>
  <si>
    <t>Actividad 1.4</t>
  </si>
  <si>
    <t>Concientizar y capacitar a los choferes de las patrullas de seguridad publica en un mejor manejo del parque vehicular.</t>
  </si>
  <si>
    <t>PORCENTAJE de elementos capacitados como choferes de patrulla y manejo de equipo. (P4-ECCPME)</t>
  </si>
  <si>
    <t>Mide los beneficios de capacitar en el manejo de patrullas a los choferes en meyor tiempo en funcionamiento cada unidad</t>
  </si>
  <si>
    <t>(Cantidad de elementos de seguridad pública (25) capacitados como choferes de patrulla  y manejo de radio y videocamara / Total de elementos de seguridad pública (50) )*100</t>
  </si>
  <si>
    <t>Actividad 1.5</t>
  </si>
  <si>
    <t>Instalación de cámaras de video vigilancia así como una base de datos sobre los registros de denuncias.  Establecer una instancia en el municipio que dé seguimiento a los asuntos ante la fiscalía</t>
  </si>
  <si>
    <t>PORCENTAJE de vinculación de delitos entre denuncias, fiscalia y videocamaras. (T1-VDDFV)</t>
  </si>
  <si>
    <t>Mide la vinculación de delitos denucnciados y registrados en medios electronicos y el tiempo de solucion por la fiscalia</t>
  </si>
  <si>
    <t>(Cantidad de delitos denunciados y registrados en videocamaras (26) durante el año  / Total de  delitos denunciados (156) durante el año)*100</t>
  </si>
  <si>
    <t>Actividad 1.6</t>
  </si>
  <si>
    <t>Conjuntamente con asuntos internos y oficialía mayor administrativa gestionar capacitaciones constantes y diversas sobre los derechos humanos.</t>
  </si>
  <si>
    <t>PORCENTAJE de empledos municipales que se capacitan en derechos humanos. (P5-EMCDH)</t>
  </si>
  <si>
    <t>Mide la participación y sencibilización de los empleados municipales al cuidado y respeto de los derechos humanos</t>
  </si>
  <si>
    <t>(Cantidad de emplados municipales (300) que reciben capacitacion sobre derechos humanos  / Total de emplados municipales (600) )*100</t>
  </si>
  <si>
    <t>Vialidad</t>
  </si>
  <si>
    <t>Componente 2</t>
  </si>
  <si>
    <t xml:space="preserve">Señalética vial ampliada </t>
  </si>
  <si>
    <t>TASA de ampliación de la señaletica vial (TAS)</t>
  </si>
  <si>
    <t>Mide la relación de señalamiento vial en buen estado</t>
  </si>
  <si>
    <t>Relacion de señaletica y vialidades con necesidad de mantenimiento o rehabilitacion por cada 24 vialidades con señaletica en buen estado</t>
  </si>
  <si>
    <t>Actividad 2.1</t>
  </si>
  <si>
    <t>Evaluación y reporte mensual sobre el deterioro vial y señalética, así como de la aplicación del reglamento</t>
  </si>
  <si>
    <t>PORCENTAJE de vialidades y señaletica con deterioro. (P6-VSD)</t>
  </si>
  <si>
    <t>Mide el porcentaje de vialidades con señaletica de apoyo al ciudadano y su nivel de deterioro</t>
  </si>
  <si>
    <t>(Cantidad de vialidades (6) municipales con señaletica de apoyo para el ciudadano que presentan algun tipo de deterioro de acuerdo al reglamento  / Total (24) de  vialidades municipales con señaletica de apoyo para el ciudadano de acuerdo al reglamento)*100</t>
  </si>
  <si>
    <t>Juzgado Municipal</t>
  </si>
  <si>
    <t>Componente 3</t>
  </si>
  <si>
    <t>Confianza en el juzgado municipal incrementada</t>
  </si>
  <si>
    <t>INDICE de confianza en el Juzgado Municipal (V1-CJM)</t>
  </si>
  <si>
    <t>Mide el nivel de confianza de la ciudadania en el trabajo de la Oficina del Juez Municipal</t>
  </si>
  <si>
    <t>(valor resultante de sumar los valores individuales  de  los cosientes entre sus denominadores por su ponderacion asignada, que miden las  variables de: mediación y reinsidencia,  con sus correspondientes ponderaciones de .4 y .6 / la suma de los valores del denominador de las mismas variables)</t>
  </si>
  <si>
    <t>Actividad 3.1</t>
  </si>
  <si>
    <t>Certificación del personal en mediación y conciliaciones a través del juzgado municipal.</t>
  </si>
  <si>
    <t>PORCENTAJE de conflictos resueltos en Juzgado Municipal por justicia alternativa. (P7-CRJMJA)</t>
  </si>
  <si>
    <t>Mide el buen desempeño del personal especializado en mediacion y conciliación</t>
  </si>
  <si>
    <t>(Cantidad de delitos (106) resueltos aplicando la justicia alternativa por los Jueces Municipales durante el año  / Total de  delitos  (156) resuletos por los Jueces Municipales durante el año)*100</t>
  </si>
  <si>
    <t>Actividad 3.2</t>
  </si>
  <si>
    <t>Equipo interdisciplinario para mejorar el acercamiento a la población y reducir problemas sociales.</t>
  </si>
  <si>
    <t>TASA de delitos calificados como administrativas y del fuero común. (T2-DCAFC)</t>
  </si>
  <si>
    <t>Mide el desempeño de los inegrantes del equipo calificador para resolver problemas sociales reduciendo la reinsidencia</t>
  </si>
  <si>
    <t>(Cantidad de ciudadanos (50) infractores reinsidentes al cometer delitos administrativos o del fuero común durante el año  / Total de  ciudadanos (156) infractores al cometer delitos administrativos o del fuero común durante el año)*100</t>
  </si>
  <si>
    <t>Protección Civil</t>
  </si>
  <si>
    <t>Componente 4</t>
  </si>
  <si>
    <t>Riesgos geológicos, hidrológicos, químicos, sanitarios, organizativos, astrológicos, por incendios y antropogénicos reducidos</t>
  </si>
  <si>
    <t>Índice de reducción de riesgos por desastres geológicos, hirdrológicos, químicos, sanitario, organizativos, astro lógicos, por incendios y antropogénicos. (TRR)</t>
  </si>
  <si>
    <t>Mide la reduccion en la relación de siniestros materiales y personales en eventos geologicos-administrativos-hidrológicos-sanitarios-quimicos-organizativos</t>
  </si>
  <si>
    <t>(valor resultante de sumar los valores individuales  de  los cosientes entre sus denominadores por su ponderacion asignada, que miden las  variables de:  ciudadanos capacitados, riezgos evitados, ejidatarios capacitados, denuncia de riezgos y actualizacion del atlas,  con sus correspondientes ponderaciones de .1, .2 .1, .2, y .3 / la suma de los valores del denominador de las mismas variables)</t>
  </si>
  <si>
    <t>Actividad 4.1</t>
  </si>
  <si>
    <t>Programa de capacitación ciudadana sobre Protección Civil y mejorar la prevención.</t>
  </si>
  <si>
    <t>PORCENTAJE de ciudadanos capacitados en Proteccion Civil. (P8-CCPC)</t>
  </si>
  <si>
    <t>Mide la participación de la ciudadania en temas de protección civil respecto a la poblacion total del municipio</t>
  </si>
  <si>
    <t>(Cantidad de ciudadanos (1200) que participan en el programa de capacitacion bimestrales sobre los diferentes riezgos y mecanismos de prevencion que se ofrece durante el año  / Total de ciudadanos en el municipio)*100</t>
  </si>
  <si>
    <t>Actividad 4.2</t>
  </si>
  <si>
    <t>Instalación de dos unidades fijas de seguridad pública y protección civil que realicen evaluaciones trimestrales a los entes establecidos</t>
  </si>
  <si>
    <t>PORCENTAJE de riesgos evitados por inspeccion preventiva. (T3-REIP)</t>
  </si>
  <si>
    <t>Mide la reducción de riesgos en entes establecidos, moviles y transeuntes por inspeccion preventiva</t>
  </si>
  <si>
    <t>(Cantidad de eventos de emergencia y riezgo reducidos  o evitados  (25%) en entes establecidos, moviles y transeuntes por inspeccion preventiva / Total  de inspecciónes realizadas en los diferentes espacios de actividad social registradas en el atlas de riezgo municipal  (100))</t>
  </si>
  <si>
    <t>Actividad 4.3</t>
  </si>
  <si>
    <t>Revisar el reglamentos que incorpore la capacitación por parte de los cuerpos de seguridad pública y protección civil a los integrantes de los ejidos municipales y pequeña propiedad</t>
  </si>
  <si>
    <t>PORCENTAJE de ejidatarios capacitados sobre reglamento municipal de proteccion civil. (P9-ECRM)</t>
  </si>
  <si>
    <t>Mide la participación de los integrantes de los ejidos municipales y pequeños propietarios en temas de protección civil en consecuencia reduccion de fenomenos antropogénicos.</t>
  </si>
  <si>
    <t>(Cantidad de ejidatarios y pequeños propiestarios (600) que participan en las capacitaciones bimestrales sobre los diferentes riezgos y mecanismos de prevencion que se ofrezcan durante el año  / Total capacitaciones (6) sobre riezgos y mecanismos de prevencion)*100</t>
  </si>
  <si>
    <t>Actividad 4.4</t>
  </si>
  <si>
    <t>Establecer capacitación para protección civil y población en general sobre mecanismos de prevención y control de emergencias por fenomenos antropogénicos en el reglamentos.</t>
  </si>
  <si>
    <t>PORCENTAJE de ciudadanos capacitados en emergencias causadas  por fenomenos antropogénicos. (P10-CCIF)</t>
  </si>
  <si>
    <t>Mide la particpacion de la ciudadania en la reducción y denuncia de riezgos  antropogénicos  y sus causas</t>
  </si>
  <si>
    <t>(Cantidad de ciudadanos (600) que participan en las capacitaciones bimestrales sobre los diferentes riezgos y mecanismos de prevencion que se ofrezcan durante el año  / Total capacitaciones (6) sobre riezgos y mecanismos de prevencion)*100</t>
  </si>
  <si>
    <t>Actividad 4.5</t>
  </si>
  <si>
    <t xml:space="preserve">Actualizar el atlas de riesgo municipal y los mecanismos de vigilancia y prevención </t>
  </si>
  <si>
    <t>PORCENTAJE la cantidad de riezgos incluidos en los programas de prevencion y mecanismos de vigilancia en el atlas de riesgos actualizado. (P11-RIPAR)</t>
  </si>
  <si>
    <t>Mide la cantidad de riezgos y mecanismos de emergencias actualizados en el atlas de riesgos municipal y difundidos a la ciudadania</t>
  </si>
  <si>
    <t>(Cantidad de riezgos y mecanismos de prevencion (6) actualizados  / Total de riezgos y mecanismos de prevencion (8))*100</t>
  </si>
  <si>
    <t>H Ayuntamiento (Regidores)</t>
  </si>
  <si>
    <t>Componente 5</t>
  </si>
  <si>
    <t>Confianza en la administración municipal incrementada</t>
  </si>
  <si>
    <t>ÍNDICE de confianza en la administración municipal. (V2-CAM )</t>
  </si>
  <si>
    <t>Mide el nivel de confianza de la ciudadania en el trabajo de las diferentes comisiónes del ayuntamiento municipal</t>
  </si>
  <si>
    <t>(valor resultante de sumar los valores individuales  de  los cosientes entre sus denominadores por su ponderacion asignada, que miden las  variables de:  aplicacion de normatividad, contar con normatividad, comisiónes instaladas y asuntos dictaminados,  con sus correspondientes ponderaciones de .2, .4, .1, y .3 / la suma de los valores del denominador de las mismas variables)</t>
  </si>
  <si>
    <t>Actividad 5.1</t>
  </si>
  <si>
    <t>Seguimiento a la aplicación y funcionamiento de la legislación local por comisiones, así como el desahogo de los asuntos propios del Ayuntamiento.</t>
  </si>
  <si>
    <t>PORCENTAJE de actividades de las direcciones de la administracion municipal en seguimiento por comisiones para verificar su apego a la normatividad local. (P12-ADAMSCVA)</t>
  </si>
  <si>
    <t xml:space="preserve">Mide el porcentaje de la aplicación de la normatividad local por las direcciones de la administracion municipal por las comisiones del ayuntamiento  </t>
  </si>
  <si>
    <t>(Cantidad de actividades 25 realizadas durante el año en las 46  direcciónes apegadas a su reglamento municipal / Total de artciulos 1150 que integran las atribuciones y responsabilidades de las dirección de la administracion municipal en sus reglamentos locales)*100</t>
  </si>
  <si>
    <t>Actividad 5.2</t>
  </si>
  <si>
    <t>Actualizar y proponer los ordenamientos necesarios para las dependencias del Ayuntamiento que brindan servicios públicos.</t>
  </si>
  <si>
    <t>PORCENTAJE de dependencias municipales con ordenamiento. (P13-DMO)</t>
  </si>
  <si>
    <t>Mide el porcentaje de direcciones de la administración municipal que cuentan con una normatividad local</t>
  </si>
  <si>
    <t>(Cantidad de direcciones 46 que cuentan con su reglamento municipal / Total de direcciones 46 que tienen normada  en su reglamento sus atribuciones y responsabilidades)*100</t>
  </si>
  <si>
    <t>Actividad 5.3</t>
  </si>
  <si>
    <t>Presentar los dictámenes correspondientes para su análisis y en su caso solicitar su aprobación, y aplicación en el municipio.</t>
  </si>
  <si>
    <t>PORCENTAJE de instalacion y operación de comisiones. (P14-IOC)</t>
  </si>
  <si>
    <t>Mide el porcentaje de comisiones instaladas y en fucnionamiento para revisar los temas desahogados en Ayuntamiento</t>
  </si>
  <si>
    <t>(Cantidad de 30 comisiones que deberan ser instaladas para la dicatminación de los asuntos del ayuntamiento y  publicados en transparencia / Total  de 30 comisiones instaladas y en funcionamiento)*100</t>
  </si>
  <si>
    <t>Actividad 5.4</t>
  </si>
  <si>
    <t>Seguimiento y resguardo de expedientes de asuntos encomendados y propios de las comisiones y su incorporación en las páginas de transparencia del municipio.</t>
  </si>
  <si>
    <t>TASA de dictaminación por cada 5 asuntos asignados a comisiones su seguimiento y resguardo. (P15-EDSR)</t>
  </si>
  <si>
    <t>Mide la Tasa de asuntos dictaminados por comisiones y posteriormente en ayuntamiento y publicados en transparencia</t>
  </si>
  <si>
    <t>(Cantidad de asuntos dictaminados de los 155 asuntos asignados por cada una de las 31 comisiones mismos que deberan ser posteriormente dicatminados en reunion de ayuntamiento y publicados en transparencia / Total  de comisiones instaladas y en funcionamiento (31))</t>
  </si>
  <si>
    <t xml:space="preserve">Tasa </t>
  </si>
  <si>
    <t>5:31</t>
  </si>
  <si>
    <t>Presidencia Municipal</t>
  </si>
  <si>
    <t>Componente 6</t>
  </si>
  <si>
    <t>Eficiencia municipal incrementada</t>
  </si>
  <si>
    <t>INDICE de eficiencia municipal. (V3-EM )</t>
  </si>
  <si>
    <t>Mide los niveles de eficacia del titular de la administracion para desahogar los temas municipales y ciudadanos</t>
  </si>
  <si>
    <t>(valor resultante de sumar los valores individuales  de  los cosientes entre sus denominadores por su ponderacion asignada, que miden las  variables de sesiones de cabildo, eventos civicos, Ley de ingresos y gestion de recursos con las correspondientes ponderaciones de .3, .2, .2, y .3 / la suma de los valores del denominador de las mismas variables)</t>
  </si>
  <si>
    <t>Actividad 6.1</t>
  </si>
  <si>
    <t>Revisar y actualizar el reglamentos de sesiones en el que se incorpore la clasificación de los puntos de acuerdo así como el formato para su desahogo y publicación.</t>
  </si>
  <si>
    <t>PORCENTAJE  desarrollo y aplicación del reglamento de sesiones de cabildo. (P16-DARSC)</t>
  </si>
  <si>
    <t>Mide el porcentaje de sesiones realizadas con apego al reglamento municipal de sesiones</t>
  </si>
  <si>
    <t>(Cantidad de 15 sesiones de cabildo llevadas a cabo con apego al reglamento municipal aplicado con eficiencia dentro del programa 2020 de sesiones de cabildo ordinarias, especiales y plenarias/ Total  15 sesiones de cabildo llevadas a cabo con apego al reglamento municipal aplicado con eficiencia dentro del programa 2020 de sesiones de cabildo ordinarias, especiales y plenarias)*100</t>
  </si>
  <si>
    <t>Actividad 6.2</t>
  </si>
  <si>
    <t>Programa de actividades Cívicas obligatorias en el año, día de la bandera, 5 de mayo batalla de puebla, grito de independencia y desfile del 16 de septiembre</t>
  </si>
  <si>
    <t>PORCENTAJE  de reglamentacion y participación en eventos civicos y especiales. (P17-RPECE)</t>
  </si>
  <si>
    <t>Mide el porcentaje de eficacia para desarrollar y aplicar el reglamento y programa de actividades civicas</t>
  </si>
  <si>
    <t>(Cantidad de 20 artículos del reglamento aplicados con eficiencia al organizar el programa 2020 de eventos civicos y especiales / Total  de 20 artículos del reglamento necesarios de revisar para organizar con eficiencia al organizar el programa 2020 de eventos civicos y especiales)*100</t>
  </si>
  <si>
    <t>Actividad 6.3</t>
  </si>
  <si>
    <t>Programa de revisión, actualización y propuesta para su aprobación de ley de ingresos y egresos antes del 15 de diciembre ante cabildo</t>
  </si>
  <si>
    <t>PORCENTAJE de aplicación de normatividad para elaborar Ley de ingresos y egresos. (P18-ANELIE)</t>
  </si>
  <si>
    <t>Mide el porcentaje de aplicación de la normatividad estatal y federal para elaborar la ley de ingresos y egresos</t>
  </si>
  <si>
    <t>(Cantidad de leyes federales (1), estatales (1) y municipales (2) que se aplican en la elaboracion de la Ley de Ingresos Municipal 2020  / Total de (10)  leyes federales (5), estatales (3) y municipales (2) que se aplican en la elaboracion de la Ley de Ingresos Municipal 2020)*100</t>
  </si>
  <si>
    <t>Actividad 6.4</t>
  </si>
  <si>
    <t>Programa de gestión de recursos ante el Estado como la Federación para el logro del programa de obra municipal.</t>
  </si>
  <si>
    <t>PORCENTAJE de aplicación de proceso de gestion de recursos federales y estatales. (P19-APGRFE)</t>
  </si>
  <si>
    <t>Mide el porcentaje de incremento de recursos gestionados ante el estado y la federación</t>
  </si>
  <si>
    <t>(Cantidad de recursos economicos gestionados 35% adicionalmente a lo programado en el presupuesto de egresos municipal 2020  / Total de recursos economicos programados en el presupuesto de egresos municipal 2020 (100%))*100</t>
  </si>
  <si>
    <t>Hacienda Municipal (Tesorería)</t>
  </si>
  <si>
    <t>Componente 7</t>
  </si>
  <si>
    <t>Gasto público eficientado</t>
  </si>
  <si>
    <t>ÍNDICE de eficiencia del gasto público. (V4-EGM)</t>
  </si>
  <si>
    <t>Mide el nivel de gasto programado en el municipio de acuerdo al ciclo presupuestrio para la implementacion del PbR/SED desde su asignacion por capitulo respecto a los años anteriores</t>
  </si>
  <si>
    <t>(valor resultante de sumar los valores individuales  de  los cosientes entre sus denominadores por su ponderacion asignada, que miden las  variables de sistemas de cobro, ampliacion de horario, morosidad en pagos, reduccion del gasto, modernizacion de equipos y cumplimiento de atribuciones con las correspondientes ponderaciones de .2, .2, .2, .2, .1 y .1 / la suma de los valores del denominador de las mismas variables)</t>
  </si>
  <si>
    <t>Actividad 7.1</t>
  </si>
  <si>
    <t>Modernizar y actualizar los sistemas de cobro, asi como de capacitación constante del personal de caja</t>
  </si>
  <si>
    <t>PORCENTAJE de sistemas de cobro actualizado y personal capacitado. (P20-SCAPC)</t>
  </si>
  <si>
    <t>Mide el porcentaje de modernizacion de las computadoras, sistemas operativos y paqueteria especializada</t>
  </si>
  <si>
    <t>(Cantidad de equipos de computo 15 (50%) del total de las diferentes direcciones que son modernizados en sistemas operativos y paqueteria especializada / Total de 30 (100%) equipos de computo en las diferentes direcciones municipales)*100</t>
  </si>
  <si>
    <t>Actividad 7.2</t>
  </si>
  <si>
    <t>Programa de ampliación de horario de Servicio en los tres primeros meses del Ejercicio fiscal y tener red común con los demás departamentos.</t>
  </si>
  <si>
    <t>PORCENTAJE de ampliación de horario de servicio en el año y de departamentos en red. (P21-AHSADR)</t>
  </si>
  <si>
    <t>Mide el porcentaje de horas adicionales que se ofrecio el servicio y se mantuvo en red</t>
  </si>
  <si>
    <t>(Cantidad de horas adicionales (152 hrs mensuales) de servicio a las 160 normales para la atencion ciudadana para reducir en 50% el tiempo en realizar sus trámites en las oficinas del ayuntamiento / Total historico de horas disponibles para la atencion de la ciudadania por mes (160))*100</t>
  </si>
  <si>
    <t>Actividad 7.3</t>
  </si>
  <si>
    <t xml:space="preserve">Aprovechar las herramientas del Catastro Municipal y los padrones actualizados por dirección para elaborar el programa de apremios por vertiente </t>
  </si>
  <si>
    <t>PORCENTAJE de morosidad de contribuyentes en programa de apremios con las herramientas de catastro y padrones. (P22-MCPACP)</t>
  </si>
  <si>
    <t>Mide el porcentaje de reduccion de contibuyentes morosos incluidos en los programas de apremio</t>
  </si>
  <si>
    <t>(Cantidad de aumento (20%) en los ingresos municipales que provienen de captacion directa al reducir en (20%) el porcentaje de contribuyentes en morosidad del 2019 / Total historico 2019 (100%) de ingresos municipales que provienen de captacion directa ))*100</t>
  </si>
  <si>
    <t>Actividad 7.4</t>
  </si>
  <si>
    <t>Establecer control individualizado por cada unidad de transporte para la gasolina, Cancelar todas la líneas telefónicas para funcionarios públicos, Se otorgaran los gastos para viáticos organizados y planeados bajo reglas estrictas con eventualidad solamente en caso necesario.</t>
  </si>
  <si>
    <t>PORCENTAJE de reducción del gasto en gasolina, telefonía y viáticos. (P23-RGGTV)</t>
  </si>
  <si>
    <t>Mide el porcentaje de reduccion de gasto por los conceptos señalados</t>
  </si>
  <si>
    <t>(Cantidad de gasto reducido en gasolina (20%), gasto reducido en telefonía (90%) y gasto reducido en víaticos (95%) / Total historico de gasto mensual en gasolina (100%), gasto mensual en telefonía (100%) y gasto mensual en víaticos (100%))*100</t>
  </si>
  <si>
    <t>Actividad 7.5</t>
  </si>
  <si>
    <t>Adquisición de equipos de cómputos modernos y adecuados a las necesidades de las direcciones y departamentos.</t>
  </si>
  <si>
    <t>PORCENTAJE de modernización del equipamiento de computo. (P24-MEC)</t>
  </si>
  <si>
    <t>Mide el porcentaje de direcciones de la administracion municipal que fueron sujetas de renovacion de sus equipos de computo</t>
  </si>
  <si>
    <t>(Cantidad de equipos de computo (5) de las diferentes direcciones que son modernizados / Total de 30 equipos de computo en las diferentes direcciones municipales)*100</t>
  </si>
  <si>
    <t>Actividad 7.6</t>
  </si>
  <si>
    <t>Programa de revisión y cumplimiento de las atribuciones y obligaciones del personal de cada dirección,  conjuntamente con la dirección de Oficialía Mayor Administrativa.</t>
  </si>
  <si>
    <t>PORCENTAJE de cumplimiento de atribuciones y obligaciones en normatividad aplicable. (P25-CAONA)</t>
  </si>
  <si>
    <t>Mide el porcentaje de actividades individuales de cada direccion apegadas al manual de organización</t>
  </si>
  <si>
    <t>(Cantidad de actividades 250 individuales ejecutadas como suma de las 46 direcciones de la administracion municipal / Total de actividades realizadas y evaluadas por las 46 direcciones municipales )*100</t>
  </si>
  <si>
    <t>Apremios</t>
  </si>
  <si>
    <t>Componente 8</t>
  </si>
  <si>
    <t>Tasa de contribuyentes incumplidos disminuida</t>
  </si>
  <si>
    <t>TASA de contribuyetes incumplidos. (T1-CI )</t>
  </si>
  <si>
    <t>Mide la reduccion de la relacion de contribuyentes incumplidos</t>
  </si>
  <si>
    <t>Tasa de contribuyentes  cumplidos por cada 990 licencias, permisos, concesiones o dictamenes municipales otorgados</t>
  </si>
  <si>
    <t>Actividad 8.1</t>
  </si>
  <si>
    <t>Programa de visitas y cumplimiento de las obligaciones ciudadanas con la hacienda municipal por tipo de permiso, licencia, concesión o servicios del ayuntamiento por padrón  y dirección.</t>
  </si>
  <si>
    <t>PORCENTAJE de cumplimiento de obligaciones hacendarias por la ciudadania. (P26-COHC)</t>
  </si>
  <si>
    <t>Mide el porcentaje de licencias vigentes y al corriente en su contribución</t>
  </si>
  <si>
    <t>(Cantidad de licencias 800, permisos 50, concesiones 40, y dictamenes 100 municipales renovados (990) / Total de  licencias 800, permisos 50, concesiones 40, y dictamenes 100 municipales renovados (990))*100</t>
  </si>
  <si>
    <t>Oficial Mayor</t>
  </si>
  <si>
    <t>Componente 9</t>
  </si>
  <si>
    <t>Cumplimiento de servidores públicos incrementado</t>
  </si>
  <si>
    <t>RAZÓN de cumplimiento de servidores públicos. (T2-CSP)</t>
  </si>
  <si>
    <t>Mide la relacion de cumplimiento de las obligaciones y atribuciones de cada direccion de acuerdo al manual de organización y su reglamento</t>
  </si>
  <si>
    <t>(Razón de 450 de los 600 empleados en las 46 direcciones municipales agrupadas en 4 programas presupuestarios para dar cumplimiento al Plan Municipal de Desarrollo y Gobernanza que han actualizado su reglamento y cumplen con sus obligaciones y atribuciones de acuerdo al manual de organización y reglamento)</t>
  </si>
  <si>
    <t>Razón</t>
  </si>
  <si>
    <t>Actividad 9.1</t>
  </si>
  <si>
    <t>Diagnóstico de necesidades y programa anual de capacitación por dirección.</t>
  </si>
  <si>
    <t>PORCENTAJE de cumplimiento del programa municipal de capacitacion. (P27-CPMC)</t>
  </si>
  <si>
    <t>Mide el porcentaje de servidores públicos que participan en el programa anual de capacitacion apegado al diagnostico de necesidades de las 46 direcciones de la administracion municipal</t>
  </si>
  <si>
    <t>(Cantidad de servidores públicos 300 que participan en el programa anual de capacitacion apegado al diagnostico de necesidades de las 46 direcciones de la administracion municipal / Total de servidores públicos 600 que integran las 46 direcciones de la administracion pública municipal)*100</t>
  </si>
  <si>
    <t>Actividad 9.2</t>
  </si>
  <si>
    <t>Actualización del reglamento interno de trabajo para los empleados del ayuntamiento incorporando las adecuaciones a los reglamentos individuales de los servicios municipales</t>
  </si>
  <si>
    <t>PORCENTAJE de actualización del reglamento interno por dirección. (P28-ARID)</t>
  </si>
  <si>
    <t>Mide el porcentaje de actualizacion del reglamento interno cruzado con los reglamentos por direccion y vinculados al manual de organización</t>
  </si>
  <si>
    <t>(Cantidad de articulos del reglamento interior de trabajo de la administracion municipal actualizados 46 vinculados a las diferentes direcciones / Total de direcciones 46 con reglamento actualizado para vincular al reglamento interior de trabajo de la administracion pública municipal)*100</t>
  </si>
  <si>
    <t>Asuntos Internos</t>
  </si>
  <si>
    <t>Componente 10</t>
  </si>
  <si>
    <t>Confianza en el cuerpo de seguridad pública incrementada</t>
  </si>
  <si>
    <t>INDICE de confianza en el cuerpo de seguridad pública. (ICCSP)</t>
  </si>
  <si>
    <t>Mide el nivel de confianza de la ciudadania en el actuar de los cuerpos de seguridad y sus integrantes</t>
  </si>
  <si>
    <t>(valor resultante de sumar los valores individuales  de  los cosientes entre sus denominadores por su ponderacion asignada, que miden las  variables de corrupción, practicas y capacitación con las correspondientes ponderaciones de .5, .2 y .3 / la suma de los valores del denominador de las mismas variables)</t>
  </si>
  <si>
    <t>Actividad 10.1</t>
  </si>
  <si>
    <t xml:space="preserve">Exámenes de detección de actos de Corrupción.            </t>
  </si>
  <si>
    <t>PORCENTAJE de examenes y encuestas aplicados para prevenir actos y la percepción de corrupción. (P29-EAPAC)</t>
  </si>
  <si>
    <t>Mide el porcentaje de examenes a que son sometidos los inetgrantes del cuerpo de seguridad pública municipal y encuestas que se aplican a la ciudadania sobre la percepción de ministerios públicos y procuradurias como corruptas.</t>
  </si>
  <si>
    <t>(Cantidad de 10 examenes de integridad para detectar actos de corrupción y 4 encuestas de percepción de corrupción de ministerios públicos y procuraduria, aplicados a la ciudadania / Total de examenes y encuestas aplicados)*100</t>
  </si>
  <si>
    <t>Actividad 10.2</t>
  </si>
  <si>
    <t>Exámenes de detección de Malas Prácticas.</t>
  </si>
  <si>
    <t>PORCENTAJE de examenes para prevenir malas prácticas. (P30-EPMP)</t>
  </si>
  <si>
    <t>Mide el porcentaje de examenes realizados para detectar malas prácticas por los integrantes del cuerpo de seguridad</t>
  </si>
  <si>
    <t>(Cantidad de 10 examenes para detectar malas prácticas aplicados a los integrantes del cuerpo de seguridad / Total de integrantes 20 del cuerpo de seguridad)*100</t>
  </si>
  <si>
    <t>Actividad 10.3</t>
  </si>
  <si>
    <t>Programa anual de capacitación en temas relacionados a la función como derechos humanos, llenado de IPH. faltas administrativas y delitos cometidos por policías municipales.</t>
  </si>
  <si>
    <t>PORCENTAJE de cumplimieto del programa de capacitacion sobre derechos humanos. (P31-CPCDH)</t>
  </si>
  <si>
    <t>Mide el porcentaje de participacion y cumplimiento del programa anual de capacitacion en respeto a derechos humanos por los integrantes de seguridad pública</t>
  </si>
  <si>
    <t>(Cantidad de criterios 4 (derechos humanos, llenado de IPH. faltas administrativas y delitos cometidos por  20 policías municipales) a verificar y capacitar en su aplicacion correcta / Total de criterios verificados con correcta aplicación)*100</t>
  </si>
  <si>
    <t>Sindicatura</t>
  </si>
  <si>
    <t>Componente 11</t>
  </si>
  <si>
    <t>Ordenamientos y lineamientos actualizados</t>
  </si>
  <si>
    <t>RAZÓN de ordenamientos y lineamientos actualizados. (T3-OLA)</t>
  </si>
  <si>
    <t>Mide la relacion de actualizacion de la normatividad local respecto a la estatal y federal incluyendo la imcorporación del PbR/SED</t>
  </si>
  <si>
    <t>(Razón de las 16 de 46 direcciones municipales agrupadas en 4 programas presupuestarios para dar cumplimiento al Plan Municipal de Desarrollo y Gobernanza que cuentan con su  reglamento actualizado incorporando el PbR/SED )</t>
  </si>
  <si>
    <t>Actividad 11.1</t>
  </si>
  <si>
    <t>Programa de actualización de la normatividad local, encaminado a mejorar y regular la función administrativa; dando cumplimiento a las leyes estatales y federales</t>
  </si>
  <si>
    <t>PORCENTAJE de actualización de la normatividad local a la federal y estatal. (P32-PANLFE)</t>
  </si>
  <si>
    <t>Mide el porcentaje de apego de las actualizaciones de la normatividad local a las disposiciones federales y estatales</t>
  </si>
  <si>
    <t>(Cantidad de reglamentos por actualizar 46 el correspondiente a cada dirección / Total de direcciones 46)*100</t>
  </si>
  <si>
    <t>Actividad 11.2</t>
  </si>
  <si>
    <t>Programa de revisión,  aplicación y capacitación sobre la reglamentación municipal que le aplica en la responsabilidad de cada dirección.</t>
  </si>
  <si>
    <t>PORCENTAJE de revision y capacitacion sobre aplicación de reglamentos municipales. (P33-RCARM)</t>
  </si>
  <si>
    <t>Mide el porcentaje de entendimiento y aplicación correcta de la normatividad local en cada direccion municipal</t>
  </si>
  <si>
    <t>(Cantidad de criterios 4 (conocimiento del reglamento, correcta aplicación, actualizacion y resultados en la dirección e incorporacion del PbR/SED en su reglamento de la dirección) a verificar y capacitar en su aplicacion correcta / Total de criterios verificados con correcta aplicación)*100</t>
  </si>
  <si>
    <t>Actividad 11.3</t>
  </si>
  <si>
    <t xml:space="preserve">Programa de evaluación y seguimiento al desempeño de las direcciones para el cumplimiento del presupuesto base resultados, asi como de la hacienda municipal. </t>
  </si>
  <si>
    <t>PORCENTAJE de cumplimiento de actividades para la incorporacion del PbR/SED a las actividades de cada dirección municipal. (P34-CAPbR)</t>
  </si>
  <si>
    <t>Mide el porcentaje de cumplimiento de actualizacion de datos, indicadores y metas para cumplir con el PbR/SED</t>
  </si>
  <si>
    <t>(Cantidad de actividades  desarrolladas (4 POA, PAC, Indicadores y Actualizar reglamento) para incorporar el PbR/SED a la evaluación y seguimiento de resultados de la dirección / total de  actividades  desarrolladas (4 POA, PAC, Indicadores y Actualizar reglamento) para incorporar el PbR/SED a la evaluación y seguimiento de resultados de la dirección)*100</t>
  </si>
  <si>
    <t>Contraloria</t>
  </si>
  <si>
    <t>Componente 12</t>
  </si>
  <si>
    <t>Apego a la normatividad para el ejercicio de recursos públicos</t>
  </si>
  <si>
    <t>ÍNDICE de cumplimiento a la normatividad para el ejercicio de recursos públicos municipales. (T4-ANERP)</t>
  </si>
  <si>
    <t>Mide la relación de recursos programados y ejercidos evitando la reasignación de recursos de una actividad a otra</t>
  </si>
  <si>
    <t>(valor resultante de sumar los valores individuales  de  los cosientes entre sus denominadores por su ponderacion asignada, que miden las  variables de auditorias, inspecciones y seguimiento con su respectivas ponderaciones de .6, .3 y .1 / la suma de los valores del denominador de las mismas variables)</t>
  </si>
  <si>
    <t>Actividad 12.1</t>
  </si>
  <si>
    <t>Programa para auditar la cuenta pública de hacienda municipal en tiempo y forma</t>
  </si>
  <si>
    <t>PORCENTAJE de cumplimiento del programa de auditoria a cuenta pública municipal. (P35-CPACP)</t>
  </si>
  <si>
    <t>Mide el porcentaje de cumplimiento del programa de auditorias internas a cuenta publica municipal</t>
  </si>
  <si>
    <t>(Cantidad de revisiones a cuenta publica ejecutadas de las 12 programadas dentro del Programa de auditoria interna a la cuenta pública municipal / total de auditorias 12 ejecutadas y programadas dentro de auditoria interna municipal)*100</t>
  </si>
  <si>
    <t>Actividad 12.2</t>
  </si>
  <si>
    <t>Programa de visitas de inspección a las diferentes dependencias del ayuntamiento</t>
  </si>
  <si>
    <t>PORCENTAJE de cumplimiento del programa de visitas e inspección. (P36-CPVI)</t>
  </si>
  <si>
    <t>Mide el porcentaje de cumplimiento del programa de visitas para verificar el cumplimiento de sus actividades</t>
  </si>
  <si>
    <t>(Cantidad de visitas 10 programadas dentro del Programa de inspección a las diferentes dependencias del ayuntamiento / total de visitas 10 programadas dentro del Programa de inspección a las 46 diferentes dependencias del ayuntamiento)*100</t>
  </si>
  <si>
    <t>Actividad 12.3</t>
  </si>
  <si>
    <t>Programa de seguimiento al manual de organización y obligaciones con el Estado.</t>
  </si>
  <si>
    <t>PORCENTAJE de cumplimiento al manual de organización y obligaciones con el estado. (P37-CMOOE)</t>
  </si>
  <si>
    <t>Mide el porcentaje de cumplimiento del manual de organización y que este apegado a la normatividad estatal</t>
  </si>
  <si>
    <t>(Cantidad de 25 articulos del manual de organización y obligaciones con el estado  a los que es obligatorio dar seguimiento  y cumplimiento por parte de la direccion municipal de contraloria/ total de 25 articulos del manual de organización y obligaciones con el estado  a los que es obligatorio dar seguimiento  y cumplimiento por parte de la direccion municipal de contraloria)*100</t>
  </si>
  <si>
    <t>Registro Civil</t>
  </si>
  <si>
    <t>Componente 13</t>
  </si>
  <si>
    <t>Registro civil eficientado</t>
  </si>
  <si>
    <t>ÍNDICE de eficiencia en Registro Civil. (V5-ERC)</t>
  </si>
  <si>
    <t>Mide el nivel de cumplimiento y satisfacción de la ciudadania</t>
  </si>
  <si>
    <t>(valor resultante de sumar los valores individuales  de  los cosientes entre sus denominadores por su ponderacion asignada, que miden las  variables de informes, apoyos y capacitación con sus respectivas ponderaciones de .4, .4 y .2 / la suma de los valores del denominador de las mismas variables)</t>
  </si>
  <si>
    <t>Actividad 13.1</t>
  </si>
  <si>
    <t>Informe digital mensual  a la Dirección General del Registro Civil del Estado y al Sistema Nacional de Registro.</t>
  </si>
  <si>
    <t>PORCENTAJE de cumplimiento de informes a DGRCE. (P38-CIRCE)</t>
  </si>
  <si>
    <t xml:space="preserve">Mide el porcentaje de cumplimiento de los informes mensuales </t>
  </si>
  <si>
    <t>(Cantidad de informes acumulados enviados a la direccion general del registro civil del estado 12 y al sistema nacional de registros  12 responsabilidad delRegistro Civil/total acumulado mensual de informes enviados a la DGRCE  12 y al SNR 12 responsabilidad del registro Civil)*100</t>
  </si>
  <si>
    <t>Actividad 13.2</t>
  </si>
  <si>
    <t>Programa de registro y seguimiento de solicitudes de actos para el apoyo de la población de inicio a la culminación del caso.</t>
  </si>
  <si>
    <t>PORCENTAJE de conclusion de solicitudes de apoyo. (P39-CSA)</t>
  </si>
  <si>
    <t xml:space="preserve">Mide el porcentaje de conclusion de las solicitudes de apoyo de la ciudadania </t>
  </si>
  <si>
    <t>(Cantidad de solicitudes de apoyo 15 para resolver actos relativos al Registro Civil/total de solicitudes recibidas 15 registradas y dado seguimiento hasta su solucion en registro Civil)*100</t>
  </si>
  <si>
    <t>Actividad 13.3</t>
  </si>
  <si>
    <t>Programa cuatrimestral de capacitación o actualización al personal</t>
  </si>
  <si>
    <t>PORCENTAJE de cumplimiento del programa de capacitación y actualización. (P40-CPCA)</t>
  </si>
  <si>
    <t>Mide el porcentaje de cumplimiento y registro de asistentes al programa de capacitación</t>
  </si>
  <si>
    <t>(Cantidad de personal inscrito 8 para participar en el programa de capacitacion sobre Registro Civil/total de personal 10 de registro Civil)*100</t>
  </si>
  <si>
    <t>Catastro</t>
  </si>
  <si>
    <t>Componente 14</t>
  </si>
  <si>
    <t>Catastro eficientado</t>
  </si>
  <si>
    <t>ÍNDICE de eficiencia en Catastro. (V6-EC)</t>
  </si>
  <si>
    <t>Mide el nivel de eficiencia del personal del catastro en el cobro del impuesto predial apoyados en todas sus actividades buscando su incremento sostenido anual</t>
  </si>
  <si>
    <t>(valor resultante de sumar los valores individuales  de  los cosientes entre sus denominadores por su ponderacion asignada, que miden las  variables dedigitalización y emplados capacitados  con la correspondiente ponderacion de .4 y .6)</t>
  </si>
  <si>
    <t>Actividad 14.1</t>
  </si>
  <si>
    <t>Programa de digitalización de actas y capacitación del personal 4 empleados.</t>
  </si>
  <si>
    <t>PORCENTAJE de digitalización y programa de capacitación. (P41-DPC)</t>
  </si>
  <si>
    <t>Mide el porcentaje de digitalización de actas apartir del programa de capacitación</t>
  </si>
  <si>
    <t>(Cantidad de actas de catastro digitalizadas (30000) / total de actas por digitalizar en direccion de Catastro (90000) )*100</t>
  </si>
  <si>
    <t>Actividad 14.2</t>
  </si>
  <si>
    <t>Atención y mejora continua en los servicios al ciudadano, manteniendo la capacitación a 7 empleados del catastro.</t>
  </si>
  <si>
    <t>PORCENTAJE de servicios mejorados en atención y capacitación. (P42-SMAC)</t>
  </si>
  <si>
    <t>Mide el porcentaje de emplados capacitados de los diferentes servicios de catastro</t>
  </si>
  <si>
    <t>(Cantidad de personal inscrito para participar en el programa de capacitacion sobre servicios en catastro 7 / total de personal en direccion de Catastro 7 )*100</t>
  </si>
  <si>
    <t>Parque Vehícular</t>
  </si>
  <si>
    <t>Componente 15</t>
  </si>
  <si>
    <t>Vehículos en operación incrementados</t>
  </si>
  <si>
    <t>ÍNDICE de eficiencia del mantenimiento preventivo al parque vehicular. (T5-IEMPV)</t>
  </si>
  <si>
    <t>Mide la reduccion del monto de inverion en mantenimiento preventivo por vehiculo que se mantiene en operación</t>
  </si>
  <si>
    <t>(valor resultante de sumar los valores individuales  de  los cosientes entre sus denominadores por su ponderacion asignada, que miden las  variables de kilometros por litro, inversion por vehiculo con mantenimiento y vehiculos con mantenimiento preventivo en operación  con la correspondiente ponderacion de .2, .5 y .3)</t>
  </si>
  <si>
    <t>Actividad 15.1</t>
  </si>
  <si>
    <t>Programa de revisión diaria a los vehículos en operación asignados a diferentes direcciones del ayuntamiento.</t>
  </si>
  <si>
    <t>PORCENTAJE de vehiculos en operación revisados. (P43-VOR)</t>
  </si>
  <si>
    <t>Mide el porcentaje de vehiculos revisados y en operación por semana</t>
  </si>
  <si>
    <t>(Cantidad de vehiculos con mantenimiento preventivo por semana y en operación (10)) / Total de vehiculos con mantenimiento preventivo por semana (12))*100</t>
  </si>
  <si>
    <t>Actividad 15.2</t>
  </si>
  <si>
    <t>Generar programa de mantenimiento preventivo con bitácora  de gastos por vehículo</t>
  </si>
  <si>
    <t>TASA de inversión al programa de mantenimiento. (P44-TIPM)</t>
  </si>
  <si>
    <t>Mide la Tasa de inversion mensual por vehiculo incorporado al programa de mantenimiento preventivo orientado a reducir el monto mensual</t>
  </si>
  <si>
    <t>(Monto de recursos economicos en pesos  invertido mensualmente en el programa de mantenimiento preventivo al parque vehicular municipal (10000 pesos) por el total de vehiculos del servicio municipal incorporados al programa de mantenimiento preventivo (14) )</t>
  </si>
  <si>
    <t>Actividad 15.3</t>
  </si>
  <si>
    <t>Elaborar una bitácora de seguimiento paralelo al consumo de gasolina y kilometraje por vehículo</t>
  </si>
  <si>
    <t>TASA de registro en bitacoras por vehiculo, de kilometros recorrdios por litro de Gasolina y/o diesel cargado (P45-RBV)</t>
  </si>
  <si>
    <t xml:space="preserve">Mide la tasa de kilometros recorridos por litro de gasolina o diesel consumido </t>
  </si>
  <si>
    <t>( Total de kilometros recorridos por los vehiculos oficiales (2800), camiones de basura (2240) y patrullas ( 22400) a las que se les cargo gasolina y diesel)) por  la (Cantidad de litros de gasolina y disel cargados  a los vehiculos (4 camiones de basura  2240 litros disesel por mes) y patrullas municipales (5 patrullas 5600 litros de gasolina por mes) (5 vehiculos oficiales  2000 litros gasolina al mes)</t>
  </si>
  <si>
    <t>Secretaría General</t>
  </si>
  <si>
    <t>Componente 16</t>
  </si>
  <si>
    <t>Satisfacción gubernamental incrementada</t>
  </si>
  <si>
    <t>INDICE de satisfacción Gubernamental. (V7-SG)</t>
  </si>
  <si>
    <t>Mide el nivel de satisfaccion de la ciudadania por la atencion recibida</t>
  </si>
  <si>
    <t>(valor resultante de sumar los valores individuales  de  los cosientes entre sus denominadores por su ponderacion asignada, que miden las  variables de instrucciones cumplidas y colaboraciones legales  correspondientes ponderaciones de .7  y .3)</t>
  </si>
  <si>
    <t>Actividad 16.1</t>
  </si>
  <si>
    <t>Coordinar, supervisar y evaluar a las direcciones y dependencias del Ayuntamiento, para garantizar el adecuado servicio a la ciudadanía</t>
  </si>
  <si>
    <t>PORCENTAJE de instrucciones cumplidas para mejorar  el servicio a la ciudadania. (P46-ICMSC)</t>
  </si>
  <si>
    <t>Mide el porcentaje de cumplimiento de las instrucciones de coordinación,  supervision y evaluación</t>
  </si>
  <si>
    <t>(Cantidad de instrucciones dadas a las diferentes direcciones municipales 48 / Total de quejas, solicitudes recibidas en atencion ciudadana y participacion social y seguimiento a actividades propias de las direcciones 72 ) * 100</t>
  </si>
  <si>
    <t>Actividad 16.2</t>
  </si>
  <si>
    <t>Colaborar en las acciones y funciones relativas al aspecto legal y jurídico del municipio.</t>
  </si>
  <si>
    <t>PORCENTAJE de colaboraciones legales y juridicas. (P47-CLJ)</t>
  </si>
  <si>
    <t>Mide el porcentaje de colaboraciones para resolver temas legales y juridicos</t>
  </si>
  <si>
    <t>(Cantidad de convenios 15, obras 40 y solicitudes 50 necesarias de respaldar con el aspecto legal y juridico / total de documentos firmados con la fe publica del secretario general ) * 100</t>
  </si>
  <si>
    <t xml:space="preserve">Transparencia </t>
  </si>
  <si>
    <t>Componente 17</t>
  </si>
  <si>
    <t>Transparencia municipal incrementada</t>
  </si>
  <si>
    <t>ÍNDICE de transparencia. (T6-TT)</t>
  </si>
  <si>
    <t xml:space="preserve">Mide la relación de participacion, atencion y cumplimiento de los involucrados en atender las obligaciones de transparencia </t>
  </si>
  <si>
    <t>(valor resultante de sumar los valores individuales  de  los cosientes entre sus denominadores por su ponderacion asignada, que miden las  variables de servidores públicos, recurrencia y participacion con las correspondientes ponderaciones de .5, .3 y .2)</t>
  </si>
  <si>
    <t>Actividad 17.1</t>
  </si>
  <si>
    <t>Programa de actualización, seguimiento y verificación de información pública disponible en los formatos de PNT. Y en la LTAIPJ en los art. 8 y 15</t>
  </si>
  <si>
    <t>PORCENTAJE de servidores públicos que cumplen con sus obligaciones de rendición de cuentas en tiempo y forma, cumplimiento a la PNT y LTAIPEJ. (P48-CTNE)</t>
  </si>
  <si>
    <t>Mide el porcentaje de cumplimiento de las obligaciones de publicar información en la PNT y LTAIPEJM</t>
  </si>
  <si>
    <t>(Cantidad de incisos con informacion actualizada en los articulos 8 y 15 de la LTAIPEJ mas los formatos de la PNT asignados y actualizados subidos a las plataformas/Total de insicios que solicitan informacion en los articulos 8 y 15 de la LTAIPJ mas el total de formatos de la PNT asignados)*100        (98 de LTAIPEJ + 270 Fts de la PNT = 368)  (102 de LTAIPEJ + 319 Fts de la PNT = 421)</t>
  </si>
  <si>
    <t>Actividad 17.2</t>
  </si>
  <si>
    <t>Revisar la plataforma INFOMEX y el correo municipal de transparencia para atender solicitudes que recibe el ayuntamiento, darles respuesta y con ello mantener actualizado el portal del SIRES.</t>
  </si>
  <si>
    <t>PORCENTAJE de recurrencia  en materia de acceso a la información del poder Ejecutivo Municipal. (P49-RMAIEM)</t>
  </si>
  <si>
    <t>Mide el porcentaje de atención y respuesta positiva a las solicitudes de información recibidas por los diferentes medios de solicitud</t>
  </si>
  <si>
    <t>(Cantidad de solicitudes de informacion recibidas y atendidas positivamente/ Total de solicitudes recibidas)*100</t>
  </si>
  <si>
    <t>Actividad 17.3</t>
  </si>
  <si>
    <t>Programa de capacitación en materia de transparencia, formatos y reportes de actividades.</t>
  </si>
  <si>
    <t>PORCENTAJE de participación en el cumplimiento del programa de capacitacion en transparencia. (P50-CPCT)</t>
  </si>
  <si>
    <t>Mide el porcentaje de participación en el cumplimiento del programa de capacitacion en transparencia</t>
  </si>
  <si>
    <t>(Cantidad de personal inscrito para participar en el programa de capacitacion sobre transparencia/total de personal en el ayutamiento)*100</t>
  </si>
  <si>
    <t>Sistema de Agua Potable y Alcantarillado (SAMAPA)</t>
  </si>
  <si>
    <t>Cobertura de Agua Potable y Alcantarillado Ampliada</t>
  </si>
  <si>
    <t>ÍNDICE de cobertura agua potable y alcantarillado (T1-CAPyA)</t>
  </si>
  <si>
    <t xml:space="preserve">Mide la ampliacion en la cobertura de suministro de agua potable y alcantarillado </t>
  </si>
  <si>
    <t>(valor resultante de sumar los valores individuales  de  los cosientes entre sus denominadores por su ponderacion asignada, que miden las  variables de: aguas subterraneas, macromedidores, cultura agua, colector principal, construccion pozos, desazolve carcamos, construccion humedal y rahabilitacion plantas con su correspondientes ponderaciones de .1, .2, .1, .1, .2, .1, .1, y .1)</t>
  </si>
  <si>
    <t>0.798</t>
  </si>
  <si>
    <t>Gestionar un estudio de aguas subterráneas</t>
  </si>
  <si>
    <t>PORCENTAJE de avance del estudio de aguas subterráneas (P51-AEAS)</t>
  </si>
  <si>
    <t xml:space="preserve">Mide los avances en tener un estudio </t>
  </si>
  <si>
    <t>(Cantidad de  actividades (10) desarrolladas para la gestion de un estudio de aguas subterráneas / Total de  actividades (15) a desarrollar para la gestion de un estudio de aguas subterráneas)*100</t>
  </si>
  <si>
    <t>Instalación de macro medidores en pozos municipales</t>
  </si>
  <si>
    <t>PORCENTAJE de pozos municipales con macro medidores (P52-PMMM)</t>
  </si>
  <si>
    <t>Mide los avances en poner macromedidores en los pozos municipales</t>
  </si>
  <si>
    <t>(Cantidad de  actividades (20) desarrolladas para  colocar 5 macro medidores en las lineas de conducción del agua / Total de actividades (25) desarrolladas para  colocar 5 macro medidores en las lineas de conducción del agua de los pozos municipales a la red de agua potable )*100</t>
  </si>
  <si>
    <t>Programa de cultura del agua</t>
  </si>
  <si>
    <t>PORCENTAJE de cumplimiento del programa de cultura del agua (P53-CPCA)</t>
  </si>
  <si>
    <t xml:space="preserve">Mide el avance en el cumplimiento del programa </t>
  </si>
  <si>
    <t>(Cantidad de  actividades (20) desarrolladas dentro del programa de cultura del agua / Total de  actividades (20) a desarrollar dentro del programa de cultura del agua)*100</t>
  </si>
  <si>
    <t xml:space="preserve">Reemplazar el colector principal de la línea de drenaje </t>
  </si>
  <si>
    <t>PORCENTAJE colector principal remplazado (P54-CPR)</t>
  </si>
  <si>
    <t>Mide los avances en el reemplazo del colector principal</t>
  </si>
  <si>
    <t>(Cantidad de  actividades (10) desarrolladas para  reemplazar 100 ml del colector principal de la línea de drenaje  en cabecera municipal / Total de actividades (10) programadas para  reemplazar 100 ml del colector principal de la línea de drenaje de la cabecera municipal )*100</t>
  </si>
  <si>
    <r>
      <t>Construcción de 2</t>
    </r>
    <r>
      <rPr>
        <sz val="8"/>
        <color indexed="8"/>
        <rFont val="Arial"/>
        <family val="2"/>
      </rPr>
      <t xml:space="preserve"> pozos profundos</t>
    </r>
  </si>
  <si>
    <t>PORCENTAJE de avance en perforación de pozos (P55-AP2P)</t>
  </si>
  <si>
    <t>Mide los avances en la perforación de dos nuevos pozos profundos</t>
  </si>
  <si>
    <t>(Cantidad de  actividades (10) desarrolladas para la construcción de 2 nuevos pozos profundos / Total de  actividades (15) a desarrollar para la construcción de 2 nuevos pozos profundos en el territorio municipal)*100</t>
  </si>
  <si>
    <t>Desazolve de cárcamos</t>
  </si>
  <si>
    <t>PORCENTAJE de cárcamos con desazolve (P56-CCD)</t>
  </si>
  <si>
    <t>Mide el avance en el desasolve de carcamos</t>
  </si>
  <si>
    <t>(Cantidad de  actividades (8) desarrolladas para  el desazolve  de 100 cárcamos construidos en el territorio municipal / Total de actividades (8) programas a desarrollar para  el desazolve  de 100 cárcamos construidos en el territorio municipal )*100</t>
  </si>
  <si>
    <t>Actividad 1.7</t>
  </si>
  <si>
    <t>Construcción del humedal arroyo de los sabinos</t>
  </si>
  <si>
    <t>PORCENTAJE de avance en la construcción del humedal (P57-ACH)</t>
  </si>
  <si>
    <t>Mide el avance en la costrucción del humedal</t>
  </si>
  <si>
    <t>(Cantidad de  actividades (15) desarrolladas para la Construcción del humedal arroyo de los sabinos / Total de  actividades (20) a desarrollar para la Construcción del humedal arroyo de los sabinos)*100</t>
  </si>
  <si>
    <t>Actividad 1.8</t>
  </si>
  <si>
    <t>Rehabilitación de 4 plantas de tratamiento</t>
  </si>
  <si>
    <t>PORCENTAJE de Plantas de tratamiento de aguas residuales en operación dentro de norma (P58-PPTARDN)</t>
  </si>
  <si>
    <t>Mide el avance en la rehabilitación de plantas de tratamiento de aguas residuales y puestas en operación dentro de norma</t>
  </si>
  <si>
    <t>(Cantidad de plantas de tratamiento de aguas residuales (4) a las que se les dio mantenimiento y rehabilitación  / Total plantas de tratamiento de aguas residuales (6) existentes en el municipio)*100</t>
  </si>
  <si>
    <t>10:10</t>
  </si>
  <si>
    <t>Alumbrado público</t>
  </si>
  <si>
    <t>Cobertura de Alumbrado Público Ampliada</t>
  </si>
  <si>
    <t>TASA de modernizacion y eficiencia en alumbrado público municipal (T2-CAP)</t>
  </si>
  <si>
    <t>Mide la modernizacion y la eficiencia del alumbrado público municipal con el cambio de luminarias existentes a luminarias de LEDs</t>
  </si>
  <si>
    <t xml:space="preserve">(Tasa de modernizacion de luminarias a LEDs por cada 1000 de las existentes </t>
  </si>
  <si>
    <t>22 . 1000</t>
  </si>
  <si>
    <t>Instalación de luminarias led</t>
  </si>
  <si>
    <t>PORCENTAJE de luminarias led instaladas (P59-LLI)</t>
  </si>
  <si>
    <t>Mide el avance en la instalacion de luminarias</t>
  </si>
  <si>
    <t>(Cantidad de luminarias de los circuitos de alumbrado publico municipales que se han sustituido (100) por luminarias de LEDs / Total de  luminarias de los circuitos de alumbrado publico municipales que se han programado (100) para ser sustituidas por luminarias de LEDs)*100</t>
  </si>
  <si>
    <t>Actividad 2.2</t>
  </si>
  <si>
    <t>Instalación de equipos de medición en igual número de circuitos municipales</t>
  </si>
  <si>
    <t>PORCENTAJE de instalación de equipos de medición por circuito (P60-IEMC)</t>
  </si>
  <si>
    <t>Mide el avance en la instalacion de euipos de medicion</t>
  </si>
  <si>
    <t>(Cantidad de circuitos (54) de alumbrado público municipal a los que se instalo equipo de medicion / Total decircuitos (54) de alumbrado público municipal a los que se instalara equipo de medicion)*100</t>
  </si>
  <si>
    <t>Actividad 2.3</t>
  </si>
  <si>
    <t>Mantenimiento y preservación de luminarias</t>
  </si>
  <si>
    <t>PORCENTAJE de luminarias incluidas en el programa de mantenimiento y preservación (P61-LIPMP)</t>
  </si>
  <si>
    <t>Mide el avance en el mantenimiento de luminarias</t>
  </si>
  <si>
    <t>(Cantidad de luminarias instaladas (4513)  con mantenimiento trimestral incluidas en el programa de mantenimiento municipal / Total de luminarias proyectadas al cierre de año (4600) para completar el programa de mantenimiento municipal)*100</t>
  </si>
  <si>
    <t>Parques y jardines</t>
  </si>
  <si>
    <t>Cobertura de Áreas Verdes y Espacios Públicos Ampliada</t>
  </si>
  <si>
    <t>TASA de cobertura de áreas verdes y espacios públicos (T3-CAVyEP)</t>
  </si>
  <si>
    <t>Mide la ampliacion de la cobertura en atención a areas verdes y espcios públicos en 10 de cada diez</t>
  </si>
  <si>
    <t xml:space="preserve">(Tasa de metros cuadrados de área verde y plazas públicas por cada 1000 habitantes    </t>
  </si>
  <si>
    <t>21 : 0.011</t>
  </si>
  <si>
    <t>Programa de Arreglo, mantenimiento y preservación  de plazas publicas, Av. Principal de Cabecera municipal y de camellones.</t>
  </si>
  <si>
    <t>PORCENTAJE cumplimiento del programa de arreglo, mantenimiento y preservación (P62-CPAMP)</t>
  </si>
  <si>
    <t>Mide el cumplimiento del programa</t>
  </si>
  <si>
    <t>(Cantidad de  actividades (22) realizadas para ejecutar el  Programa de Arreglo, a 11 plazas públicas, mantenimiento a 20,600 m2 de camellon como área verde y plantación de 5000 arboles / Total de actividades (25) programadas para ejecutar el  Programa de Arreglo, a 11 plazas públicas, mantenimiento a 20,600 m2 de camellon y plantación de 5000 arboles)*100</t>
  </si>
  <si>
    <t>Aseo público</t>
  </si>
  <si>
    <t>Cobertura de Servicio de Limpia y Aseo Público Ampliada</t>
  </si>
  <si>
    <t>ÍNDICE de cobertura de servicio  de limpia y aseo público (T4-SLyAP)</t>
  </si>
  <si>
    <t xml:space="preserve">Mide el mantenimiento y la  ampliacion en la cobertura de limpia y aseo público </t>
  </si>
  <si>
    <t>(valor resultante de sumar los valores individuales  de  los cosientes entre sus denominadores por su ponderacion asignada, que miden las  variables de: gestion camión, mantenimiento a camiones y recolección basura con su correspondientes ponderaciones de .2, .4  y .4)</t>
  </si>
  <si>
    <t>1.18</t>
  </si>
  <si>
    <r>
      <t xml:space="preserve">Gestión de la adquisición de </t>
    </r>
    <r>
      <rPr>
        <sz val="9"/>
        <color indexed="8"/>
        <rFont val="Arial"/>
        <family val="2"/>
      </rPr>
      <t>equipo y vehículos de recolección</t>
    </r>
  </si>
  <si>
    <t>PORCENTAJE avance en la gestión de equipo para la recolección (P63-AGER)</t>
  </si>
  <si>
    <t>Mide los avances en la gestion para adquirir equipo de recolección</t>
  </si>
  <si>
    <t>(Cantidad de  gestiones y actividades a realizar (10) para la gestión de un camion compactador para la recoleccion de basúra / Total de gestiones y actividades a realizar (10) para la gestión de un camion compactador para la recoleccion de basúra )*100</t>
  </si>
  <si>
    <r>
      <t>Instalación de</t>
    </r>
    <r>
      <rPr>
        <sz val="9"/>
        <color indexed="10"/>
        <rFont val="Arial"/>
        <family val="2"/>
      </rPr>
      <t xml:space="preserve"> </t>
    </r>
    <r>
      <rPr>
        <sz val="9"/>
        <color indexed="8"/>
        <rFont val="Arial"/>
        <family val="2"/>
      </rPr>
      <t>contenedores de basura en colonias, fraccionamientos y comunidades rurales y mantenimiento preventivo a camiones recolectores de basura</t>
    </r>
  </si>
  <si>
    <t>PORCENTAJE de avance en la instalación de contenedores para recolección de basura (P64-AICRB)</t>
  </si>
  <si>
    <t>Mide el avance en la instalacion de contenedores y las toneladas recolectadas</t>
  </si>
  <si>
    <t>(Cantidad de contenedores instalados en el mes (0) y camiones con mantenimiento preventivo en el mes (12) / Total de contenedores instalados en colonias y fraccionamientos en el mes (0) y camiones recolectores con mantenimiento preventivo durante el mes (12)  como actividades del programa de limpia y recolección de basura )*100</t>
  </si>
  <si>
    <r>
      <t xml:space="preserve">Creación de </t>
    </r>
    <r>
      <rPr>
        <sz val="9"/>
        <color indexed="8"/>
        <rFont val="Arial"/>
        <family val="2"/>
      </rPr>
      <t xml:space="preserve">nuevas rutas de recolección de basura, impulsando la separación de basura </t>
    </r>
  </si>
  <si>
    <t>PORCENTAJE de incremento en la recoleccion de basura (P65-ACNRRB)</t>
  </si>
  <si>
    <t xml:space="preserve">Mide el incremento en la recolección de basura como consecuencia del crecimiento poblacional y la precaria cultura del reciclaje de desechos solidos </t>
  </si>
  <si>
    <t>((Cantidad de  toneladas de basura proyectada a recolectar por crecimiento urbano  por mes (346) en las rutas municipales existentes / Total de toneladas de basura recolectada actualmente por mes (270) en las rutas municipales existentes)*100)-100</t>
  </si>
  <si>
    <t>Desarrollo social</t>
  </si>
  <si>
    <t>Familias en Pobreza Disminuidas</t>
  </si>
  <si>
    <t>PORCENTAJE de reducción de familias en situación de pobreza multidimensional extrema(T5-TSP)</t>
  </si>
  <si>
    <t>Mide la reducción de familias en situación de pobreza multidimensional extrema</t>
  </si>
  <si>
    <t>(Cantidad de población (911)  que se mantiene en situación de pobreza multidimensional extrema en el municipio de acuerdo a INEGI, Censo de Población y Vivienda, 2010/ Total de Población en situación de pobreza multidimensional (15,133) INEGI, Censo de Población y Vivienda, 2010  que necesitanser incorporados a programas de apoyo que ayuden a superar esta condicion en el municipio )*100</t>
  </si>
  <si>
    <t xml:space="preserve">6% </t>
  </si>
  <si>
    <t>Desarrollar un plan estratégico de colaboración entre  Gobierno Federal, Estatal y Municipal, orientado  al empleo, capacitación, y desarrollo económico de la sociedad, familiar e individual.</t>
  </si>
  <si>
    <t>PORCENTAJE de avance en el desarrollo del Plan económico estratégico (P66-ADPE)</t>
  </si>
  <si>
    <t>Mide los avances en el cumplimiento del plan económico estratégico a traves de beneficiar a los adultos mayores</t>
  </si>
  <si>
    <t>(Cantidad de población (4,256)  que se mantiene como vulnerable por ingresos en el municipio de acuerdo a INEGI, Censo de Población y Vivienda, 2010/ Total de Población vulnerable por carencias sociales  (16,399) INEGI, Censo de Población y Vivienda, 2010  que necesitanser incorporados a programas de apoyo economico en el municipio )*100</t>
  </si>
  <si>
    <t>Promover  y difundir  la incorporación  de todos los beneficiarios de los diferentes Programas Federales, Estatales y Municipales al Seguro Popular, manteniendo activas sus pólizas de coberturas.</t>
  </si>
  <si>
    <t>PORCENTAJE de ciudadanos apoyados en mantener activas sus pólizas de cobertura (P67-CAMAPC)</t>
  </si>
  <si>
    <t>Mide el numero de ciudadanos que se mantienen como beneficiarios con cobertura de servicios de salud</t>
  </si>
  <si>
    <t>(Cantidad de población (2278) atendida que se mantiene con cobertura y poliza activa de  seguridad pública de salud en el municipio de acuerdo a INEGI, Censo de Población y Vivienda, 2010/ Total de población (9,847) INEGI, Censo de Población y Vivienda, 2010  que necesita incorporar a cobertura y poliza activa de  seguridad pública de salud en el municipio )*100</t>
  </si>
  <si>
    <t>Atender las zonas de atención prioritaria, para que accedan a los servicios básicos</t>
  </si>
  <si>
    <t>PORCENTAJE de cobertura en servicios básicos a Zonas Prioritarias con carencias sociales (P68-CSBZP)</t>
  </si>
  <si>
    <t>Mide los habitante con carencias sociales que cuentan con servcios básicos dentro de los poligonos de zonas prioritarias</t>
  </si>
  <si>
    <t>(Cantidad de población (11,480) atendida que vive en las zonas de atencion prioritaria con carencias sociales en el municipio de acuerdo a CONAPOJ 2015/ Total de población (16,399) que vive en las zonas de atencion prioritaria con carencias sociales (Rezago educativo 8,669, Acceso a los servicios de salud 9,847, Acceso a la seguridad social 22,255, Calidad y espacios de la vivienda 5,400, Acceso a los servicios básicos en la vivienda 1,700  y Acceso a la alimentación 7,194) en el municipio)*100</t>
  </si>
  <si>
    <t>Instituto de la mujer</t>
  </si>
  <si>
    <t>Maltrato y Desigualdad de Género Disminuidos</t>
  </si>
  <si>
    <t>ÍNDICE de maltrato y desigualdad de género (T6-MyDG)</t>
  </si>
  <si>
    <t>Mide la reducción del maltrato mediante la prevencion, ocupación y su reglamento</t>
  </si>
  <si>
    <t>(valor resultante de sumar los valores individuales  de  los cosientes entre sus denominadores por su ponderacion asignada, que miden las  variables de: prevención de violencia, femeninas ocupadas y actualizacion reglamento  con su correspondientes ponderaciones de .3, .3,  y .4)</t>
  </si>
  <si>
    <t>0.92</t>
  </si>
  <si>
    <t>Desarrollar dos programas para prevenir y erradicar la violencia de genero.  1 .- Proyecto quiérete Mujer   2.-Proyecto Junto a ti</t>
  </si>
  <si>
    <t>PORCENTAJE de avance del programa de prevención de la violencia de genero que disminuya la presencia de feminicidios (P69-APPVG)</t>
  </si>
  <si>
    <t>Mide le disminución y denuncia del abuso de mujeres violentadas que pueden terminar en feminicidios</t>
  </si>
  <si>
    <t>(Cantidad de actividades  (27) concluidas para la implementación de los programas para prevenir y erradicar la violencia de genero.  1 .- Proyecto quiérete Mujer (12) y  2.-Proyecto Junto a ti (15)".  / Total de actividades  (31) para la implementación de los programas para prevenir y erradicar la violencia de genero.  1 .- Proyecto quiérete Mujer (14) y  2.-Proyecto Junto a ti (17)". )*100</t>
  </si>
  <si>
    <t xml:space="preserve">Implementar dos programas  "Mujer es poder"  y "Mujeres en acción"  </t>
  </si>
  <si>
    <t>PORCENTAJE de implementación de los dos programas con población femenina ocupada (P70-IDP)</t>
  </si>
  <si>
    <t>Mide el numero de población femenina ocupada y activas en el empoderamiento y activación de la mujer</t>
  </si>
  <si>
    <t>(Cantidad de actividades  (24) concluidas para la implementación de los programas  "Mujer es poder (11)"  y "Mujeres en acción (13)" manteniendo a poblacion femenina ocupada en ellos / Total de de actividades  (26) para la implementación de los programas  "Mujer es poder (12)"  y "Mujeres en acción (14)" manteniendo a poblacion femenina ocupada en ellos )*100</t>
  </si>
  <si>
    <t>Actualizar Reglamento a Ley de Acceso a una Vida Libre de Violencia. Elaboración del Reglamento a la Ley de Igualdad  para Mujeres y Hombres. Ambos reglamentos adaptados  de  acuerdo a lo observado por la secretaria de igualdad sustantiva.</t>
  </si>
  <si>
    <t>PORCENTAJE de actualización del reglamento (P71-ARLA)</t>
  </si>
  <si>
    <t xml:space="preserve">Mide los avances en la elaboracion del reglamento </t>
  </si>
  <si>
    <t>(Cantidad de actividades  (12) concluidas para la elaboración del reglamento  homologado a la  Ley de Acceso a una Vida Libre de Violencia y a la Ley de Igualdad  para Mujeres y Hombres / Total de  actividades  (12) para la elaboración del reglamento  homologado a la  Ley de Acceso a una Vida Libre de Violencia y a la Ley de Igualdad  para Mujeres y Hombres )*100</t>
  </si>
  <si>
    <t>Deportes</t>
  </si>
  <si>
    <t>Actividad Física y Deportiva Incrementada</t>
  </si>
  <si>
    <t>ÍNDICE de actividad física y deportiva  (T7-AFyD)</t>
  </si>
  <si>
    <t>Mide la relación de ciudadanos que hacen ejercicio o actividad fisica respecto a los que no lo hacen</t>
  </si>
  <si>
    <t>(valor resultante de sumar los valores individuales  de  los cosientes entre sus denominadores por su ponderacion asignada, que miden las  variables de: mantenimiento áreas, torneos relampagos, ligas deportivas y talleres deportivos  con su correspondientes ponderaciones de .3, .2, .2 y .3)</t>
  </si>
  <si>
    <t>0.22</t>
  </si>
  <si>
    <r>
      <t>Programa de mantenimiento  preventivo de</t>
    </r>
    <r>
      <rPr>
        <sz val="9"/>
        <color indexed="10"/>
        <rFont val="Arial"/>
        <family val="2"/>
      </rPr>
      <t xml:space="preserve"> </t>
    </r>
    <r>
      <rPr>
        <sz val="9"/>
        <color indexed="8"/>
        <rFont val="Arial"/>
        <family val="2"/>
      </rPr>
      <t>unidades y áreas deportivas</t>
    </r>
  </si>
  <si>
    <t>PORCENTAJE de cumplimiento al programa de mantenimiento de áreas deportivas (P72-CPMAD)</t>
  </si>
  <si>
    <t>Mide los avances en la ejecución del programa de mantenimiento</t>
  </si>
  <si>
    <t>(Cantidad de áreas y espacios establecidos para la practica del deporte y la cultura física (15) con actividades y trabajos incluidos en el programa de mantenimiento / Total de áreas y espacios establecidos para la practica del deporte y la cultura física (20) con las actividades y trabajos establecidos en el programa de mantenimiento)*100</t>
  </si>
  <si>
    <t>Realizar torneos relámpago en cada comité vecinal deportivo</t>
  </si>
  <si>
    <t>PORCENTAJE de cumplimiento del programa de torneos relámpago (P73-CPTR)</t>
  </si>
  <si>
    <t>Mide los avances en la ejecución del programa de torneos</t>
  </si>
  <si>
    <t>(Cantidad de población (3000) que participa en torneos relampago -10 equipos en 15 ligas deportivas- en el municipio / Total de población (3600) que participa en torneos relampago -10 equipos en 15 ligas deportivas- en el municipio)*100</t>
  </si>
  <si>
    <t>Organizar una liga deportiva en cada comité vecinal</t>
  </si>
  <si>
    <t>PORCENTAJE de avance en la organización de  ligas deportivas (P74-AOLD)</t>
  </si>
  <si>
    <t>Mide el avance en la organización y funcionamiento de las ligas deportivas que incorporan población que participa en los proyectos de cultura física en el  municipio (estado).</t>
  </si>
  <si>
    <t>(Cantidad de población (3600) que participa en proyectos de cultura fisica -100 jovenes- y deporte -15 ligas deportivas- en el municipio / Total de población (3700) que participa en proyectos de cultura fisica y deporte en el municipio)*100</t>
  </si>
  <si>
    <r>
      <t>Desarrollar</t>
    </r>
    <r>
      <rPr>
        <sz val="9"/>
        <color indexed="8"/>
        <rFont val="Arial"/>
        <family val="2"/>
      </rPr>
      <t xml:space="preserve"> </t>
    </r>
    <r>
      <rPr>
        <sz val="8"/>
        <color indexed="8"/>
        <rFont val="Arial"/>
        <family val="2"/>
      </rPr>
      <t>talleres de capacitación y entrenamiento para atletas a la olimpiada nacional</t>
    </r>
  </si>
  <si>
    <t>PORCENTAJE de cumplimiento de talleres deportivos a atletas (P75-ATDA)</t>
  </si>
  <si>
    <t>Mide los avances de ejecución de los talleres deportivos con el número de atletas jaliscienses que se integran a la selección nacional.</t>
  </si>
  <si>
    <t>(Cantidad de atletas y deportistas (4) que calificaron en los talleres de capacitación y entrenamiento para competir en la olimpiada nacional / Total de atletas y deportistas (20) que participan en los talleres de capacitación y entrenamiento para competir en la olimpiada nacional)*100</t>
  </si>
  <si>
    <t>Educación</t>
  </si>
  <si>
    <t>Cobertura Educativa Ampliada</t>
  </si>
  <si>
    <t>TASA de Cobertura Educativa (T8-CE)</t>
  </si>
  <si>
    <t>Mide la relación de coberura educativa reflejado en el grado municipal promedio de escolaridad</t>
  </si>
  <si>
    <t xml:space="preserve">(Tasa de cobertura educativa básica, media y superior municipal por cada uno de los 452 alumnos que se inscriben en educacion superior en los planteles educativos en el municipio   </t>
  </si>
  <si>
    <t>30 : 1000</t>
  </si>
  <si>
    <t>Tramitar a través de la Dirección de Atención a la Infraestructura Escolar, equipamiento de escuelas.</t>
  </si>
  <si>
    <t>PORCENTAJE de planteles de educación básica que participaron en el programa de infraestructura escolar (P76-CTIE)</t>
  </si>
  <si>
    <t>Mide el avance en los tramites para que los planteles de educación básica sean beneficiados  en el programa de infraestructura escolar</t>
  </si>
  <si>
    <t>(Cantidad de planteles de educación básica  (32) -Preescolar 15, escuelas primarias 17, escuela secundaria 0- beneficiadas  con el programa de infraestructura escolar / Total planteles de educación básica (68) -Preescolar 29, escuelas primarias 31, escuelas secundaria 8- que necesitan ser beneficiadas  con el programa de infraestructura escolar)*100</t>
  </si>
  <si>
    <t>Actividad 8.2</t>
  </si>
  <si>
    <t>Llevar a todas las escuelas de nivel Superior y medio superior, programas de valores y autoestima. SEP y ORG. Part. Programa de becas.  Llevar a cabo conferencias motivacionales. Caja de herramientas contra la deserción escolar, SEMS</t>
  </si>
  <si>
    <t>PORCENTAJE de cumplimiento del programa de valores, becas y disminución de la deserción escolar (P77-CPVBDDE)</t>
  </si>
  <si>
    <t>Mide el cumplimiento del programa y planteles participando</t>
  </si>
  <si>
    <t>(Cantidad de estudiantes (1200) que participaron en los 5 programas de capacitacion y seguimiento de las escuelas de nivel Superior (1) y medio superior (6), de afiliacion federal, estatal o particular.  / Total de estudiantes (1800) que participaron en los 5 programas de capacitacion y seguimiento de las escuelas de nivel Superior (3) y medio superior (3), 1-programas de valores y autoestima. 2-Programa de becas.  3-Llevar a cabo conferencias motivacionales. 4-Caja de herramientas contra la deserción escolar. 5- SEMS. de afiliacion federal, estatal o particular)*100</t>
  </si>
  <si>
    <t>Cultura y recreación</t>
  </si>
  <si>
    <t>Participación en Actividades Culturales y Recreativas Incrementada</t>
  </si>
  <si>
    <t>TASA de participación ciudadana en actividades culturales, recreativas y festivales  (T9-PACyD)</t>
  </si>
  <si>
    <t>Mide el aumento en la participación de la ciudadania en las actividades culturales y recreativas</t>
  </si>
  <si>
    <t xml:space="preserve">(Tasa de participación ciudadana en actividades culturales, recreativas y festivales  por cada 1000 habitantes    </t>
  </si>
  <si>
    <t>90 : 1000</t>
  </si>
  <si>
    <t>Desarrollar talleres de arte y danza en plazas y espacios públicos</t>
  </si>
  <si>
    <t>PORCENTAJE de cumplimiento de talleres culturales (P78-CTC)</t>
  </si>
  <si>
    <t>Mide los avances en la ejecución de los talleres en plazas y espacios públicos</t>
  </si>
  <si>
    <t>(Cantidad de talleres (6) realizados dentro del programa de arte y danza en las diferentes plazas y espacios destinados para ello en el municipio con 25 participantes en cada uno / Total  talleres (6) realizados dentro del programa de arte y danza en las diferentes plazas y espacios destinados para ello en el municipio)*100</t>
  </si>
  <si>
    <t>Impartir cursos en materia de canto, música, pintura, danza etc..</t>
  </si>
  <si>
    <t>PORCENTAJE de cumplimiento de cursos culturales (P79-CCC)</t>
  </si>
  <si>
    <t>Mide el cumplimiento de los cursos artisticos y el capital humano artístico ocupado y empleado</t>
  </si>
  <si>
    <t>(Cantidad de cursos  (6) realizados dentro del programa de canto, musica, pintura y danza  en las diferentes plazas y espacios destinados para ello en el municipio con 25 participantes en cada uno  / Total cursos  (6) programados dentro del programa de canto, musica, pintura y danza  en las diferentes plazas y espacios destinados para ello en el municipio)*100</t>
  </si>
  <si>
    <t>Actividad 9.3</t>
  </si>
  <si>
    <t>Realizar festivales, eventos culturales y tradiciones</t>
  </si>
  <si>
    <t>PORCENTAJE de cumplimiento del programa de festivales, eventos y tradiciones (P80-CPFET)</t>
  </si>
  <si>
    <t>Mide la proporción de eventos y adiestramientos culturales dirigidos a grupos prioritarios</t>
  </si>
  <si>
    <t>(Cantidad de eventos (13) realizados dentro del programa de festivales, culturales y tradicionales en las diferentes plazas y espacios destinados para ello en el municipio con 500 participantes en cada uno  / Total de eventos (13) realizados dentro del programa de festivales, culturales y tradicionales en las diferentes plazas y espacios destinados para ello en el municipio)*100</t>
  </si>
  <si>
    <t>Servicios públicos</t>
  </si>
  <si>
    <t>Tasa de Urbanización Incrementada</t>
  </si>
  <si>
    <t>TASA de urbanización (T10-U)</t>
  </si>
  <si>
    <t>Mide la relación de ideal minima de equipamiento en centros de población</t>
  </si>
  <si>
    <t xml:space="preserve">(Tasa de servicios e infraestructura atendidos en los fracionamientos por cada 10 esteblecidos en los respectivos programas   </t>
  </si>
  <si>
    <t>7 : 10</t>
  </si>
  <si>
    <t>Elaborar el programa de servicios básicos necesarios por fraccionamiento</t>
  </si>
  <si>
    <t>PORCENTAJE de avance del programa de servicios básicos por fraccionamiento (P81-APSBF)</t>
  </si>
  <si>
    <t>Mide el avance en el programa de servicios básicos necesarios en fraccionamientos</t>
  </si>
  <si>
    <t>(Cantidad de variables (5) a atendidas dentro del programa de servicios básicos necesarios en fraccionamientos / Total de variables (8) a considerar dentro del programa de servicios básicos necesarios en fraccionamientos)*100</t>
  </si>
  <si>
    <t>Elaborar el programa de infraestructura necesaria por fraccionamiento</t>
  </si>
  <si>
    <t>PORCENTAJE de avance del programa de infraestructura por fraccionamiento (P82-APIF)</t>
  </si>
  <si>
    <t>Mide el avance en el programa de infraestructura básica necesaria en fraccionamientos</t>
  </si>
  <si>
    <t>(Cantidad de variables (8) a atendidas dentro del programa de infraestructura en fraccionamientos / Total de variables (10) a considerar dentro del programa de infraestructura en fraccionamientos)*100</t>
  </si>
  <si>
    <t>Cementerios</t>
  </si>
  <si>
    <t>Satisfacción en Servicios de Cementerios Incrementada</t>
  </si>
  <si>
    <t>INDICE de satisfacción en el servicios de cementerios (V1-SSC)</t>
  </si>
  <si>
    <t xml:space="preserve">Mide el nivel de satisfaccion de la ciudadania que acude a los cementerios </t>
  </si>
  <si>
    <t>(valor resultante de sumar los valores individuales  de  los cosientes entre sus denominadores por su ponderacion asignada, que miden las  variables de: actividades y reorganización, ampliacion servicios y difusión reglamento con su correspondientes ponderaciones de .3, .4, y .3)</t>
  </si>
  <si>
    <t>Programa de actividades y reorganización administrativa de los cementerios</t>
  </si>
  <si>
    <t>PORCENTAJE de avance del programa administrativo de cementerios (P83-APAC)</t>
  </si>
  <si>
    <t>Mide el avance en el programa de actividades para el cementerio</t>
  </si>
  <si>
    <t>(Cantidad de actividades administrativas y organizacionales a desarrolladas dentro del programa anual de trabajo (8) / Total de actividades administrativas y organizacionales a desarrollar dentro del programa anual de trabajo (12) )*100</t>
  </si>
  <si>
    <t>Programa de ampliación de red de alumbrado y agua potable en los panteones municipales</t>
  </si>
  <si>
    <t>PORCENTAJE de implementación del programa de alumbrado y agua potable en cementerios (P84-IPAAPC)</t>
  </si>
  <si>
    <t>Mide el cumplimiento del programa de servicios en los cementerios</t>
  </si>
  <si>
    <t>(Cantidad de metros lineales ampliados en la red de alumbrado publico (300) y agua potable (400) dentro del programa de ampliación de las instalaciones de los panteones municipales  / Total de metros lineales necesarios de ampliar en la red de alumbrado publico (600) y agua potable (800) dentro de las instalaciones de los panteones municipales)*100</t>
  </si>
  <si>
    <t>Programa de difusión del reglamento municipal a los propietarios y ciudadanía en general.</t>
  </si>
  <si>
    <t>PORCENTAJE de cumplimiento del programa de difusión del reglamento de cementerios (P85-CPDRC)</t>
  </si>
  <si>
    <t>Mide el nivel de conocimiento por la ciudadania del reglamento de cementerios</t>
  </si>
  <si>
    <t>(Cantidad de familias (2000) que cuentan con espacios ocupados en los cementerios municipales y familias de la pobalcion municipal que pueden participar en el programa de difusion del reglamento de cementerios y que les  puede interesar conocer  el uso y aplicación / Total de familias (7500) que radican en el territorio municipal que pueden ocupar espcios en los cementerios municipales  que les puede interesar conocer el reglamento de cementerios municipal  sobre el uso y aplicación )*100</t>
  </si>
  <si>
    <t>DIF</t>
  </si>
  <si>
    <t>Atención en el Dif Incrementada</t>
  </si>
  <si>
    <t>ÍNDICE de atención en el DIF municipal (T11-ADIFM)</t>
  </si>
  <si>
    <t>Mide la relación en la atención a la ciudadania que solicita apoyo</t>
  </si>
  <si>
    <t>(valor resultante de sumar los valores individuales  de  los cosientes entre sus denominadores por su ponderacion asignada, que miden las  variables de: transparencia de información, ampliacion horario, atencion familiar y capacitación laboral con su correspondientes ponderaciones de .2, .2, .3,  y .3)</t>
  </si>
  <si>
    <t>0.898</t>
  </si>
  <si>
    <t xml:space="preserve">Mantener y actualizado el portal web de transparencia con la información pública fundamental, Atender las solicitudes de información solicitadas por transparencia </t>
  </si>
  <si>
    <t>PORCENTAJE de actualización del portal Web de transparencia DIF (P86-APWTD)</t>
  </si>
  <si>
    <t>Mide el cumplimiento en la actualizacion de la información en las plataformas de transparencia</t>
  </si>
  <si>
    <t>(Cantidad de solicitudes de informacion (432) que se reciben en la direccion municipal de transparencia a traves de los diferentes mecanismos para atender a la ciudadania y que se dictaminen positivamente/ Total de solicitudes de informacion (450) que se reciben en la direccion municipal de transparencia a traves de los diferentes mecanismos para atender a la ciudadania)*100</t>
  </si>
  <si>
    <t xml:space="preserve">Mejorar la atención a las familias mediante la ampliación de horario de atención y talleres de prevención </t>
  </si>
  <si>
    <t>PORCENTAJE de ampliación de horario y talleres realizados (P87-AHTR)</t>
  </si>
  <si>
    <t>Mide el incremento en la atención a las familias con el incremento de horario y talleres de capacitación</t>
  </si>
  <si>
    <t>(Cantidad de familias (444) que se han podido atender con las (56) horas adicionales mensuales para mejorar la atencion mediante la ampliación de horario de atención y capacitación / Total de  familias (500) que se espera atender con la ampliación de horario de atención y capacitación)*100</t>
  </si>
  <si>
    <t>Programa de atención de solicitudes de apoyo a familias y personas con algún tipo de vulnerabilidad  relacionadas a la salud, discapacidad, medidas de protección, atención jurídica y/o psicológica, etc.</t>
  </si>
  <si>
    <t>PORCENTAJE de atención a solicitudes recibidas (P88-ASR)</t>
  </si>
  <si>
    <t>Mide el incremento en la atención a la ciudadania y familias en situacion  vulnerable</t>
  </si>
  <si>
    <t>(Cantidad de ciudadanos, familias y personas con algún tipo de vulnerabilidad  relacionadas a la salud, discapacidad, medidas de protección, atención jurídica y/o psicológica (130) que solicitan apoyo mensualmente y se les puede otorgar / Total de de ciudadanos, familias y personas con algún tipo de vulnerabilidad  relacionadas a la salud, discapacidad, medidas de protección, atención jurídica y/o psicológica (160) que solicitan apoyo mensualmente)*100</t>
  </si>
  <si>
    <t>Actividad 12.4</t>
  </si>
  <si>
    <t>Apoyo en la gestión de ofertas laborales, capacitación laboral, fomentar cultura de emprendimiento y procesos que les ayuden a mejorar su condición.</t>
  </si>
  <si>
    <t>PORCENTAJE de gestiones exitosas (P89-GE)</t>
  </si>
  <si>
    <t>Mide el incremento en la solicitud de apoyo para encontrar una actividad laboral</t>
  </si>
  <si>
    <t>(Cantidad de ciudadanos (8) que logra colocar el DIF mensualmente en un empleo despues de recibir una capacitacion para encontrar un empleo personal / Total de ciudadanos (10) que acuden mensualmente al DIF a solicitar apoyo para conseguir una capacitacion para encontrar un empleo personal)*100</t>
  </si>
  <si>
    <t>Atención ciudadana</t>
  </si>
  <si>
    <t>Atención Ciudadana Incrementada</t>
  </si>
  <si>
    <t>TASA de atención ciudadana (T12-AC)</t>
  </si>
  <si>
    <t>Mide el aumento en la relación de solicitudes de atencion a la ciudadania</t>
  </si>
  <si>
    <t xml:space="preserve">(Tasa de solicitudes recibidas y dirigidas a la direccion que atienede el tema relacionado y resueltas satisfactoriamente por cada 100 solicitudes     </t>
  </si>
  <si>
    <t>80 : 100</t>
  </si>
  <si>
    <t>Eficientizar el programa adaptado en la nube para la pronta atención de los reportes recibidos.</t>
  </si>
  <si>
    <t>PORCENTAJE de atención concluida a reportes recibidos (P90-ACRR)</t>
  </si>
  <si>
    <t xml:space="preserve">Mide el incremento en la conclusion exitosa de solicitudes de apoyo </t>
  </si>
  <si>
    <t>(Cantidad de solicitudes y reportes de apoyo  (15) recibidas en la direccion de atencion a la ciudadania por mes y colocadas en el programa adaptado en la nube para su seguimiento y resolución por la direccion directamente involucrada en el transcurso de dicho mes / Total de solicitudes y reportes de apoyo  (15) recibidas en la direccion de atencion a la ciudadania por mes y que se a dado puntual seguimiento a su solución por la direccion directamente involucrada)*100</t>
  </si>
  <si>
    <t>Participación ciudadana</t>
  </si>
  <si>
    <t>Participación Ciudadana Incrementada</t>
  </si>
  <si>
    <t>TASA de participación ciudadana (T13-PC)</t>
  </si>
  <si>
    <t>Mide la relacion de participación de la ciudadania en lo que se quiere comunicar</t>
  </si>
  <si>
    <t xml:space="preserve">(Tasa de ciudadanos que participan en las sesiones de los comites vecinales para atender el plan anual de sesiones  por cada consejero    </t>
  </si>
  <si>
    <t>8.5 : 1</t>
  </si>
  <si>
    <t>Coordinar el programa anual de sesiones del Consejo de Participación Ciudadana.</t>
  </si>
  <si>
    <t>PORCENTAJE de cumplimiento del programa anual de sesiones del CPC (P91-CPASC)</t>
  </si>
  <si>
    <t>Mide la participación de los integrantes de los consejo de participación ciudadana en el programa anual de sesiones</t>
  </si>
  <si>
    <t>(Cantidad de sesiones (20) entre los (5) consejos vecinales ciudadanos en los que se aborda plan  anual de visitas trimestrales respecto a temas de importancia  y capacitación sobre los beneficios de la participación ciudadana / Total de sesiones (20) entre los (5) consejos vecinales ciudadanos en los que se aborda plan  anual de visitas bimestral respecto a temas de importancia  y capacitación sobre los beneficios de la participación ciudadana)*100</t>
  </si>
  <si>
    <t>Plan de visitas a las localidades para impartir cursos de orientación y los beneficios de la participación ciudadana.</t>
  </si>
  <si>
    <t>PORCENTAJE de cumplimiento del plan de visitas (P92-CPV)</t>
  </si>
  <si>
    <t>Mide el nivel de participación en el plan de visitas</t>
  </si>
  <si>
    <t>(Cantidad de ciudadanos (270) del municipio que atienden el plan  anual de visitas trimestral en los 5  comites vecinales para capacitación sobre los beneficios de la participación ciudadana / Total de ciudadanos (300) del municipio que atienden el plan  anual de visitas bimestral para capacitación sobre los beneficios de la participación ciudadana)*100</t>
  </si>
  <si>
    <t>Servicios médicos</t>
  </si>
  <si>
    <t>Calidad en Servicios de Salud Incrementada</t>
  </si>
  <si>
    <t>INDICE de atención y calidad en los servicios de salud (T14-ASS) (T14-ASS)</t>
  </si>
  <si>
    <t>Mide el nivel de satisfacción en los servicios de salud ofrecidos en el municipio por los SS</t>
  </si>
  <si>
    <t>(valor resultante de sumar los valores individuales  de  los cosientes entre sus denominadores por su ponderacion asignada, que miden las  variables de: participacion trabajadores, gestiones médicas, satisfaccion beneficiarios, personal y paramédicos con su correspondientes ponderaciones de .2, .3, .2,  y .3)</t>
  </si>
  <si>
    <t>Coordinar la participación de los  trabajadores del Ayuntamiento en la seguridad social.</t>
  </si>
  <si>
    <t>PORCENTAJE de participación de trabajadores en SS (P93-PTSS)</t>
  </si>
  <si>
    <t>Mide la participación de los empleados de la administración municipal en los servicios de SS</t>
  </si>
  <si>
    <t>(Cantidad de emplados del ayuntamiento municipal (400) que hacen uso y participan de los servicios de seguridad social / Total de  emplados  (600) del ayuntamiento municipal que hacen uso y participan de los servicios de seguridad social)*100</t>
  </si>
  <si>
    <t xml:space="preserve">Gestionar la creación de área de hemodiálisis,  cubículo de choque y programa de capacitación  a 5 médicos y 5 enfermeras </t>
  </si>
  <si>
    <t>PORCENTAJE de cumplimiento de las gestiones médicas (P94-CGM)</t>
  </si>
  <si>
    <t>Mide los avances en las gestiones para mejorar la atención médica municipal</t>
  </si>
  <si>
    <t>(Cantidad de gestiones (3) necesarias para mejorar la infraestructura de atención y capacidades del personal que labora en ellos / Total de proyectos (3) que nececitan gestiones y financiamiento para mejorar los servicios de salud )*100</t>
  </si>
  <si>
    <t>Elaborar mecanismos que permitan medir la satisfacción de los beneficiarios y la proporción de la reducción de costos por el servicio</t>
  </si>
  <si>
    <t>PORCENTAJE de desarrollo y medición de satisfacción de beneficiarios (P95-DMSB)</t>
  </si>
  <si>
    <t>Mide la satisfaccion de los beneficiarios en los servicios de SS</t>
  </si>
  <si>
    <t>(Cantidad de ciudadanos encuestados (80) durante el mes y resueltos como satisfechos del servicio recibido / Total de  ciudadanos (100) que solicitaron los servicios de salud por mes )*100</t>
  </si>
  <si>
    <t>Actividad 15.4</t>
  </si>
  <si>
    <t>Ampliar el personal y la atención de paramédicos en los centros de salud</t>
  </si>
  <si>
    <t>PORCENTAJE de ampliación de personal en centros de salud (P96-APCS)</t>
  </si>
  <si>
    <t>Mide el incremento de personal para la atencion a la ciudadania en los Centros de Salud</t>
  </si>
  <si>
    <t>(Cantidad de personal (6) nuevo que se integra para fortalecer los servicios municipales de salud  / Total de  personal (9) que ya labora en los  servicios municipales de salud)*100</t>
  </si>
  <si>
    <t>Agencias municipales</t>
  </si>
  <si>
    <t>Atención en Agencias Incrementada</t>
  </si>
  <si>
    <t>TASA de atención en Agencias (T15-AA)</t>
  </si>
  <si>
    <t>Mide el incremento en la atencion a la ciudadania en las agencias municipales</t>
  </si>
  <si>
    <t xml:space="preserve">(Tasa de ciudadanos atendidos y/o consultados respecto a los servicios en supervicion de los delegados municipales por  cada 100 habitantes    </t>
  </si>
  <si>
    <t>60:100</t>
  </si>
  <si>
    <t>Programa de atención a la normatividad local y actividades asignadas en agencias.</t>
  </si>
  <si>
    <t>PORCENTAJE de cumplimiento del programa de agencias (P97-CPA)</t>
  </si>
  <si>
    <t>Mide el cumplimiento de las atribuciones de los agentes para atender a la ciudadania</t>
  </si>
  <si>
    <t>(Cantidad de articulos (6) del reglamento de gobierno y la administracion pública municipal que deberan atender los delegados municipales  / Total de  articulos (14) que deberan atender en el capitulo VII del raglamento de gobierno y la administración pública municipal)*100</t>
  </si>
  <si>
    <t>Delegaciones municipales</t>
  </si>
  <si>
    <t>Atención en Delegaciones Incrementada</t>
  </si>
  <si>
    <t>TASA de atención en Delegaciones (T16-AD)</t>
  </si>
  <si>
    <t>Mide el incremento en la atencion a la ciudadania en las delegaciones municipales</t>
  </si>
  <si>
    <t>Programa de atención a la normatividad local y actividades asignadas en delegaciones.</t>
  </si>
  <si>
    <t>PORCENTAJE de cumplimiento del programa de delegaciones (P98-CPD)</t>
  </si>
  <si>
    <t>Mide el cumplimiento de las atribuciones de los delegados para atender a la ciudadania</t>
  </si>
  <si>
    <t>(Cantidad de articulos (8) del reglamento de gobierno y la administracion pública municipal que deberan atender los delegados municipales  / Total de  articulos (14) que deberan atender en el capitulo VII del raglamento de gobierno y la administración pública municipal)*100</t>
  </si>
  <si>
    <t>Comunicación social</t>
  </si>
  <si>
    <t>Componente 18</t>
  </si>
  <si>
    <t>Cobertura en Comunicación Social Incrementada</t>
  </si>
  <si>
    <t>TASA de cobertura en materia de comunicación social (T17-CMCS)</t>
  </si>
  <si>
    <t xml:space="preserve">Mide la relacion de ciudadanos informados de los temas que el ayuntamiento quiere comunicar </t>
  </si>
  <si>
    <t xml:space="preserve">(Tasa de ciudadanos informados de los diferentes eventos y acciones del gobierno municipal  como resultado del programa de estrategias de comunicación esteblecido por  cada 100 habitantes    </t>
  </si>
  <si>
    <t>90:100</t>
  </si>
  <si>
    <t>Generar un programa de estrategias de comunicación masiva en diferentes canales informativos.</t>
  </si>
  <si>
    <t>PORCENTAJE de cumplimiento del programa de comunicación social (P99-CPCS)</t>
  </si>
  <si>
    <t>Mide los avances en la implementacion del programa de estrategias de comunicación masiva a la ciudadania</t>
  </si>
  <si>
    <t>(Cantidad de eventos (200) publicitados en las 5 estrategias (5, Periodico (25), periodico mural(50), Sítio Web del Municipio(25), Facebook(50), páguina de transparencia (50)) establecidas en el programa de comunicacion social / Total de  eventos (200) publicitados a traves de los diferentes espacios y estratgias de comunicación social)*100</t>
  </si>
  <si>
    <t>Asistir y apoyar en cada uno de los eventos a realizar.</t>
  </si>
  <si>
    <t>PORCENTAJE de cumplimiento del programa de eventos (P100-CPE)</t>
  </si>
  <si>
    <t xml:space="preserve">Mide el nivel de participación de la direccion en los eventos realizados </t>
  </si>
  <si>
    <t>(Cantidad de eventos (25) organizados con la participación de comunicacion social  / Total de  eventos (50) organizados por las diferentes direcciones de la administración municipal)*100</t>
  </si>
  <si>
    <t>Economía (padrón y licencias)</t>
  </si>
  <si>
    <t>Recaudación Municipal Incrementada</t>
  </si>
  <si>
    <t>ÍNDICE de ingresos por licencias municipales (I1-IILM)</t>
  </si>
  <si>
    <t>(valor resultante de sumar los valores individuales  de  los cosientes entre sus denominadores por su ponderacion asignada, que miden las  variables de: dictamen ejecutivo, deteccion de capacidades, organizacion de padron, plan de empadronamiento e impulso la economia  con su correspondientes ponderaciones de .2, .1, .2, .2,  y .3)</t>
  </si>
  <si>
    <t>0.38</t>
  </si>
  <si>
    <t>Acelerar el análisis y dictamen para la expedición de licencias municipales que impulsen el empleo</t>
  </si>
  <si>
    <t>PORCENTAJE de licencias municipales que impulsan el empleo (P101-LMIE)</t>
  </si>
  <si>
    <t>Mide la cantidad de licencias municipales que fomentan el empleo permamente</t>
  </si>
  <si>
    <t>(Cantidad de actividades a desarrollar para establecer el procedimiento ejecutivo de revision, autorizacion o renovación de licencias municipales que fomentan el empleo formal  (10) y las que se encuentran en el empleo informal  (8) / Total de  actividades a desarrollar para establecer el procedimiento ejecutivo de revision, autorizacion o renovación de licencias municipales que fomentan el empleo formal  (10) y las que se encuentran en el empleo informal  (8) )*100</t>
  </si>
  <si>
    <t>Apoyar la detección de necesidades de capacidades desde la solicitud de licencias para enriquecer la gestión financiera del centro economico</t>
  </si>
  <si>
    <t>PORCENTAJE de cumplimiento del programa de detección de necesidades (P102-CPDN)</t>
  </si>
  <si>
    <t>Mide el avance en el diagnostico para detectar necesidades de capacitación</t>
  </si>
  <si>
    <t>(Cantidad de actividades (15) a desarrollar para detectar necesidades y elaborar  un programa de capacitacion desde la solicitud de licencia municipal por giro y de esta manera enriquecer la gestión financiera del centro economico/ Total de    actividades (15) a desarrollar para detectar necesidades de capacitacion desde la solicitud de licencia municipal por giro y de esta manera enriquecer la gestión financiera del centro economico )*100</t>
  </si>
  <si>
    <t xml:space="preserve">Organizar el padrón de licencias municipales otorgados por giro, calles y tipo de establecimiento </t>
  </si>
  <si>
    <t>PORCENTAJE de avance en el padrón de licencias (P103-APL)</t>
  </si>
  <si>
    <t>Mide el avance en organizar el padron</t>
  </si>
  <si>
    <t>(Cantidad de actividades (10) a desarrollar para organizar el padrón de licencias municipales otorgados por giro, calles y tipo de establecimiento  / Total de   actividades (10) a desarrollar para organizar el padrón de licencias municipales otorgados por giro, calles y tipo de establecimiento )*100</t>
  </si>
  <si>
    <t>Plan de empadronamiento, atención, seguimiento e impulso al comercio ambulante y locatario en mercados.</t>
  </si>
  <si>
    <t>PORCENTAJE de avance en el plan de empadronamiento (104-APE)</t>
  </si>
  <si>
    <t>Mide el avance en el empadronamiento ordenado y diferenciado</t>
  </si>
  <si>
    <t>(Cantidad de actividades (10) a desarrollar para elaborar plan de empadronamiento, atención, seguimiento e impulso al comercio ambulante y locatario en mercados / Total de   actividades (10) a desarrollar para elaborar plan de empadronamiento, atención, seguimiento e impulso al comercio ambulante y locatario en mercados )*100</t>
  </si>
  <si>
    <t>Programa de actividades municipales que impulsen el comercio y la actividad económica en el municipio</t>
  </si>
  <si>
    <t>PORCENTAJE de cumplimiento del programa para impulsar el comercio (P105-CPIC)</t>
  </si>
  <si>
    <t>Mide el cumplimiento de actividades del programa que fomenten el comercio y la economía</t>
  </si>
  <si>
    <t>(Cantidad de centros económicos (150) que impulsan el comercio y la economia familiar en el municipio que pueden ser incorporados al programa de fortalecimiento economico / Total de  centros económicos (400) que impulsan el comercio y la economia familiar en el municipio )*100</t>
  </si>
  <si>
    <t>Turismo</t>
  </si>
  <si>
    <t>Turistas y Visitantes Incrementados</t>
  </si>
  <si>
    <t>ÍNDICE de afluencia e incremento de turistas y visitantes al municipio (T2-ITyVM)</t>
  </si>
  <si>
    <t xml:space="preserve">Mide la afluencia y el incremento de turistas y visitantes al municipio </t>
  </si>
  <si>
    <t>(valor resultante de sumar los valores individuales  de  los cosientes entre sus denominadores por su ponderacion asignada, que miden las  variables de: Servicios, Convenio, Padron y Comité, con su correspondientes ponderaciones de .2, .2, .3,  y .3)</t>
  </si>
  <si>
    <t>1</t>
  </si>
  <si>
    <t>Impulsar programas de apoyo a establecimientos y giros gastronómico, ecológico y culturales.</t>
  </si>
  <si>
    <t>PORCENTAJE de elaboracion y gestión del programa de apoyo a giros económicos (P106-PAGE)</t>
  </si>
  <si>
    <t>Mide la cantidad de establecimientos que son beneficiados con el programa</t>
  </si>
  <si>
    <t>(Cantidad de centros económicos con giro de atención y servicio al turismo (50) que pueden ser susceptibles de participar en el finaciamiento para mejorar y fortalecer los servicios que ofrecen al turismo / Total de centros económicos con giro de atención y servicio al turismo (50) que pueden ser susceptibles de participar en el finaciamiento para mejorar y fortalecer los servicios que ofrecen al turismo)*100</t>
  </si>
  <si>
    <t>Gestionar convenios y esquemas de servicios turísticos y de hospedaje en casas particulares</t>
  </si>
  <si>
    <t>PORCENTAJE de cumplimiento del programa de servicios turísticos (P107-CPST)</t>
  </si>
  <si>
    <t xml:space="preserve">Mide la cantidad de convenios de servicios turisticos ofertados por los habitantes del municipio </t>
  </si>
  <si>
    <t>(Cantidad de ciudadanos (100) a los que se les ha ofertado la participación en servicios al turismo bajo un esquema de convenio y servicio de hospedaje, alimentación y trayectos turisticos  / Total de ciudadanos (100) a los que se les ha ofertado la participación en servicios al turismo bajo un esquema de convenio y servicio de hospedaje, alimentación y trayectos turisticos)*100</t>
  </si>
  <si>
    <t>Elaborar el padrón de prestadores de servicios turísticos y gestionar la declaración de zonas de desarrollo turístico vinculadas a un programa de actividades</t>
  </si>
  <si>
    <t>PORCENTAJE de avance en el padrón y declaratoria (P108-APD)</t>
  </si>
  <si>
    <t>Mide el avance en la gestión de las etapas para integrar un padrón de prestadores de servicios turísticos y la gestion de la declaración de zonas de desarrollo turístico vinculadas a un programa de actividades</t>
  </si>
  <si>
    <t>(Cantidad de etapas (20) de trabajo para integrar un padrón de prestadores de servicios turísticos y la gestion de la declaración de zonas de desarrollo turístico vinculadas a un programa de actividades / Total de etapas (20) de trabajo para integrar un padrón de prestadores de servicios turísticos y la gestion de la declaración de zonas de desarrollo turístico vinculadas a un programa de actividades )*100</t>
  </si>
  <si>
    <t>Actividad 2.4</t>
  </si>
  <si>
    <t>Creación del comité de turismo y su programa de actividades para la promoción turística</t>
  </si>
  <si>
    <t>PORCENTAJE de avance en la creación del comité de turismo y su programa (P109-ACCTP)</t>
  </si>
  <si>
    <t>Mide los avances en las etapas para conformar el comité municipal y las actividades del programa de promocion turistica municipal</t>
  </si>
  <si>
    <t>(Cantidad de etapas (10) de trabajo para conformar el comité municipal y las actividades del programa de promocion turistica municipal  / Total de etapas (10) de trabajo para conformar el comité municipal y las actividades del programa de promocion turistica municipal )*100</t>
  </si>
  <si>
    <t>Desarrollo agropecuario</t>
  </si>
  <si>
    <t>Productividad Agropecuaria Incrementada</t>
  </si>
  <si>
    <t>ÍNDICE de incremento productividad agropecuaria (T3-IPA)</t>
  </si>
  <si>
    <t>Mide la relación de ejidatarios que participan en los programas de fortalecimiento agropecuario</t>
  </si>
  <si>
    <t>(valor resultante de sumar los valores individuales  de  los cosientes entre sus denominadores por su ponderacion asignada, que miden las  variables de: paquetes económicos, paquetes tecnológicos, transferencia tecnología, área produccion organica, consumo abono, buenas prácticas  con su correspondientes ponderaciones de .1, .1, .2, .2, .2,  y .2)</t>
  </si>
  <si>
    <t>Gestionar 100 paquetes económicos a productos agrícolas</t>
  </si>
  <si>
    <t>PORCENTAJE de avance en la gestión de paquetes económicos agrícolas (P110-AGPEA)</t>
  </si>
  <si>
    <t xml:space="preserve">Mide los avances en la gestión de paquetes económicos que mejoren la productividad con su aplicación </t>
  </si>
  <si>
    <t>(Cantidad de paquetes económicos agricolas (300) gestionados para mejorar la productividad  / Total de paquetes económicos agricolas (300) gestionados para mejorar la productividad  )*100</t>
  </si>
  <si>
    <t>Gestionar 100 paquetes tecnológicos a productores agrícolas</t>
  </si>
  <si>
    <t>PORCENTAJE de avance en la gestión de paquetes tecnológicos agrícolas (P111-AGPTA)</t>
  </si>
  <si>
    <t>Mide los avances en la gestión, asignación y la aplicación de los paquetes tecnológicos</t>
  </si>
  <si>
    <t>(Cantidad de paquetes tecnólogicos (100) asignados a productores agricolas  / Total de  paquetes tecnólogicos (100) asignados a productores agricolas)*100</t>
  </si>
  <si>
    <t>Actividad 3.3</t>
  </si>
  <si>
    <t>Desarrollar 9 talleres de transferencia de tecnología, capacitación y extensión, de acuerdo a los diferentes modelos de producción, que permitan una mayor competitividad</t>
  </si>
  <si>
    <t>PORCENTAJE de desarrollo de talleres de transferencia de tecnología y capacitación (P112-DTTTC)</t>
  </si>
  <si>
    <t>Mide la participación de los ciudadanos en los talleres</t>
  </si>
  <si>
    <t>(Cantidad de productores (300) que participan en los 9 talleres de transferencia de tecnología / Total de productores (300) que participan en los 9 talleres de transferencia de tecnología )*100</t>
  </si>
  <si>
    <t>Actividad 3.4</t>
  </si>
  <si>
    <t>Incremento de áreas de producción orgánica.</t>
  </si>
  <si>
    <t>PORCENTAJE de incremento de áreas de producción orgánica (P113-IAPO)</t>
  </si>
  <si>
    <t>Mide el incremento de área destinada a producción orgánica</t>
  </si>
  <si>
    <t>(Cantidad de héctareas (50) incrementadas para la producción orgánica / Total de  héctareas (50) incrementadas para la producción orgánica)*100</t>
  </si>
  <si>
    <t>Actividad 3.5</t>
  </si>
  <si>
    <t>Promover uso de abonos orgánicos</t>
  </si>
  <si>
    <t>PORCENTAJE de aumento del consumo de abonos orgánicos (P114-ACAO)</t>
  </si>
  <si>
    <t>Mide el incremento del uso de abonos orgánicos</t>
  </si>
  <si>
    <t>(Cantidad de héctareas (100) que usan abono organico para enriquecer sus cultivos / Total de héctareas (100) que usan abono organico para enriquecer sus cultivos)*100</t>
  </si>
  <si>
    <t>Actividad 3.6</t>
  </si>
  <si>
    <t xml:space="preserve">Productores (as) y jóvenes rurales desarrollando buenas prácticas productivas en sus sistemas productivos, que posicionen su inserción en los mercados.   </t>
  </si>
  <si>
    <t>PORCENTAJE de aumento de productores aplicando buenas prácticas productivas (P115-APABPP)</t>
  </si>
  <si>
    <t>Mide el incremento de familias productoras rurales que tienen buenas prácticas productivas</t>
  </si>
  <si>
    <t>(Cantidad de familias de productores y jovenes (100) que desarrollan buenas prácticas productivas en sus sistemas de producción  / Total de familias de productores y jovenes (100) que desarrollan buenas prácticas productivas en sus sistemas de producción)*100</t>
  </si>
  <si>
    <t>Inspección ganadera</t>
  </si>
  <si>
    <t>Sacrificios Inspeccionados Incrementados</t>
  </si>
  <si>
    <t>ÍNDICE de sacrificios inspeccionados (T4-SI)</t>
  </si>
  <si>
    <t>Mide la relación de animales para sacrifico que son inspeccionados contra los que no lo son</t>
  </si>
  <si>
    <t>(valor resultante de sumar los valores individuales  de  los cosientes entre sus denominadores por su ponderacion asignada, que miden las  variables de: personal de inspección, inspecciónes con su correspondientes ponderaciones de .4,  y .6)</t>
  </si>
  <si>
    <t>0.66</t>
  </si>
  <si>
    <t xml:space="preserve">Contar con un  MVZ capacitado para diagnosticar el estado físico y organoléptico de los productos cárnicos </t>
  </si>
  <si>
    <t>PORCENTAJE de avance en el programa de capacitación para dictamen organoléptico (P116-APCDO)</t>
  </si>
  <si>
    <t>Mide el cumplimiento del programa de capacitación</t>
  </si>
  <si>
    <t>(Cantidad de gestiones realizadas (5) por la direccion de Rastro Municipal ante las instancias correspondientes para contar con un MVZ con la experiencia y capacidad de desempeñar las actividades  establecidas en el reglamento municipal de inpector de diagnostico para la autorizacion del sacrificio de ganado y (1) programa de capacitacion del MVZ / Total de gestiones y programa de capacitacion del MVZ (6) realizadas por la direccion de  Rastro Municipal)*100</t>
  </si>
  <si>
    <t xml:space="preserve">Inspectores con la capacidad de diagnosticar la carne que no es apta para el consumo Humano, y en su caso el decomiso </t>
  </si>
  <si>
    <t>PORCENTAJE diagnósticos positivos para consumo y MVZ capacitados (P117-DPCMC)</t>
  </si>
  <si>
    <t>Mide la cantidad de diagnosticos documentados de carne para venta en el municipio</t>
  </si>
  <si>
    <t>(Cantidad de cabezas de ganado inspeccionadas en píe y en sacrificio mediante diagnostico (2600) por año en el rastro municipal / Total de cabezas de ganado registrado en el rastro municipal (2600) inspeccionado y sacrificado con diagnostico de visto bueno para venta al menudeo como carne en los establecimientos comerciales en territorio municipal)*100</t>
  </si>
  <si>
    <t>Rastro municipal</t>
  </si>
  <si>
    <t>Proveeduría de Carnes Incrementada</t>
  </si>
  <si>
    <t>ÍNDICE de mejora del servicio del rastro municipal para el aprovicionamiento de carne a la población de Ixtlahuacán de los Membrillos a traves de los tablajeros del municipio (T5-PRM)</t>
  </si>
  <si>
    <t>Mide la relación de kilos de carne que se consumen en el municipio  de ixtlaHucán de procedencia de productores locales</t>
  </si>
  <si>
    <t>(valor resultante de sumar los valores individuales  de  los cosientes entre sus denominadores por su ponderacion asignada, que miden las  variables de: inspección, sacrificio  e instalaciones con su correspondientes ponderaciones de .3, .3,  y .4)</t>
  </si>
  <si>
    <t>0.90</t>
  </si>
  <si>
    <t xml:space="preserve">Plan de inspección a los tablajeros la documentación de la legitima propiedad de los animales sacrificados y Contar con personal capacitado para la inspección en carnicerías  </t>
  </si>
  <si>
    <t>PORCENTAJE de cumplimiento del plan de inspección de propiedad y en carnicería (P118-CPIPC)</t>
  </si>
  <si>
    <t>Mide el cumplimiento del plan de inspección en rastro y carnicerias</t>
  </si>
  <si>
    <t>(Cantidad de actividades contenidas en el plan de supervición (5) a realizar para inspeccionar a los tablajeros respecto a la propiedad de las cebazas de ganado a sacrificar y del cumplimiento de los requisitos (5) para tener canales de carne expuestas a la venta en los locales comerciales de atencion a la ciudadania / Total de actividades (10) de inspección y verificación contenidas en el reglamento de sacrificio y venta de ganado en espacios comerciales particulares dentro del territorio municipal)*100</t>
  </si>
  <si>
    <t>Fortalecer el sacrificio, producción y venta de ganado local</t>
  </si>
  <si>
    <t>PORCENTAJE de sacrificio, producción y venta de ganado local (P119-VSGL)</t>
  </si>
  <si>
    <t>Mide el incremento de consumo de ganado local</t>
  </si>
  <si>
    <t>(Cantidad de sacrificios (2600), producción de canal por trabajador (520) y venta de ganado de productores locales (2080) por año en el rastro municipal / Total de cabezas de ganado registrado en el rastro municipal (2600), producción de canal por trabajador (520) y venta de ganado de productores locales (2600) por año en el rastro municipal para venta al menudeo como carne en los establecimientos comerciales en territorio municipal)*100</t>
  </si>
  <si>
    <t xml:space="preserve">Mejorar las instalaciones con equipamiento </t>
  </si>
  <si>
    <t>PORCENTAJE de avance en el diagnostico (P120-AD)</t>
  </si>
  <si>
    <t>Mide el avance en el diagnóstico y su aplicación en mejorar las instalaciónes del rastro municipal</t>
  </si>
  <si>
    <t>(Cantidad de actividades (10) a realizar para mejorar las instalaciones y servicio con equipamiento del rastro municipal  / Total de actividades (10) concluidas para mejorar las instalaciones y servicio con equipamiento del rastro municipal )*100</t>
  </si>
  <si>
    <t>Promoción económica</t>
  </si>
  <si>
    <t>Promoción Económica Incrementada</t>
  </si>
  <si>
    <t>ÍNDICE de atención a la promociona de la economía (T6-APE)</t>
  </si>
  <si>
    <t>Mide la relación de centros económicos municipales que reciben orientacion o apoyo economico para su fortalecimiento</t>
  </si>
  <si>
    <t>(valor resultante de sumar los valores individuales  de  los cosientes entre sus denominadores por su ponderacion asignada, que miden las  variables de: espacio de atención, adecuacion de modulo y plan de vinculación con su correspondientes ponderaciones de .3, .4,  y .3)</t>
  </si>
  <si>
    <t>Establecer un espacio para la atención de los comerciantes y/o empresarios.</t>
  </si>
  <si>
    <t>PORCENTAJE de avance en las gestiones para la atención de comerciantes y empresarios (P121-AGACE)</t>
  </si>
  <si>
    <t>Mide el avance en las gestiones para tener instalaciones para la atencion de los comerciantes y empresarios</t>
  </si>
  <si>
    <t>(Cantidad de actividades (15) a realizar para gestionar un espacio para la atención de comerciantes y empresarios por parte de la Dirección de promoción Económica  / Total de actividades (15) concluidas para la para gestionar un espacio para la atención de comerciantes y empresarios por parte de la Dirección de promoción Económica)*100</t>
  </si>
  <si>
    <t>Adecuación del módulo (SARE) sistema de apertura rápida de empresas, ante la Dirección de Mejora Regulatoria y ante la COFEMER Consejo Federal de Mejora Regulatoria.</t>
  </si>
  <si>
    <t>PORCENTAJE de adecuación del módulo SARE ante la Dirección de Mejora Regulatoria y su inclusion en el índice de facilidad para abrir una empresa (P122-AMSDMR)</t>
  </si>
  <si>
    <t xml:space="preserve">Mide los avances en la adecuación del SARE ante la dirección de mejora regulatoria y su inclusion en el índice de facilidad para abrir una empresa </t>
  </si>
  <si>
    <t>(Cantidad de actividades (15) a realizar para adecuar el módulo SARE municipal ante la Dirección de Mejora Regulatoria y su inclusion en el índice de facilidad para abrir una empresa  / Total de actividades (15) concluidas para la adecuación del módulo SARE municipal ante la Dirección de Mejora Regulatoria y su inclusion en el índice de facilidad para abrir una empresa)*100</t>
  </si>
  <si>
    <t>Plan de vinculación ante  las cámaras industriales, sector empresarial de Jalisco y organismos empresariales para promover al Municipio en proyectos estratégicos.</t>
  </si>
  <si>
    <t>PORCENTAJE de avance del plan de vinculación (P123-APV)</t>
  </si>
  <si>
    <t>Mide los resultados del plan de vinculación del municipio y sus comerciantes y empresarios con las camaras de comercio y organismos empresariales</t>
  </si>
  <si>
    <t>(Cantidad de gestiones exitosas (18) realizadas por la direccion de promocion economica  establecidas en el Plan de vinculación ante  las cámaras industriales, sector empresarial de Jalisco y organismos empresariales  / Total de gestiones (24) realizadas por la direccion de promocion economica  dentro del Plan de vinculación ante  las cámaras industriales, sector empresarial de Jalisco y organismos empresariales  )*100</t>
  </si>
  <si>
    <t>Informática</t>
  </si>
  <si>
    <t>Calidad Informática Mejorada</t>
  </si>
  <si>
    <t>INDICE de calidad informática (V1-CI)</t>
  </si>
  <si>
    <t>Mide el nivel de atencion y solucion de los problemas a los usuarios de los equipos informaticos de la administración municipal</t>
  </si>
  <si>
    <t>(valor resultante de sumar los valores individuales  de  los cosientes entre sus denominadores por su ponderacion asignada, que miden las  variables de: acttualizacion de red, reglamento y mantenimiento con su correspondientes ponderaciones de .4, .2,  y .4)</t>
  </si>
  <si>
    <t>Levantamiento del estado actual de la red y dados los resultados adquirir nuevo equipo que atienda las necesidades.</t>
  </si>
  <si>
    <t>PORCENTAJE de actualización de la red, adquisición de nuevos equipos y colocacion de puntos de acceso a internet (P124-ARANE)</t>
  </si>
  <si>
    <t>Mide el avance en la actualización de los equipos, licencias y redes, que permitan la instalacion de sitios de gobierno con servicio de acceso a internet</t>
  </si>
  <si>
    <t>(Cantidad de redes de  computacion actualizadas (3), de computadoras adquiridas nuevas (8) y mantenimiento o colocacion de puntos nuevos de acceso a internet  (33) /total de redes, computadoras y puntos de acceso a internet (44))*100</t>
  </si>
  <si>
    <t>Elaboración de un reglamento que se adecue a las nuevas necesidades de este ayuntamiento.</t>
  </si>
  <si>
    <t>PORCENTAJE de elaboración del reglamento de informática (P125-ERI)</t>
  </si>
  <si>
    <t>Mide el avance en la elaboración el reglamento de informatica y sistemas</t>
  </si>
  <si>
    <t>(Cantidad de articulos (20) desarrollados para el reglamento de resguardo, uso y manipulacion de equipos de computacion de la administracion municipal asignadas a las direcciones establecidas / Total de direcciones 23 con equipos de computacion de la administracion municipal asignadas y con aportaciones y conocimiento)*100</t>
  </si>
  <si>
    <t>Programa de mantenimiento, atención y solución de problemas que se presentes en las áreas de este ayuntamiento.</t>
  </si>
  <si>
    <t>PORCENTAJE de avance del programa de mantenimiento y atención a sistemas computacionales (P126-APMASC)</t>
  </si>
  <si>
    <t>Mide los avances en el cumplimiento del programa de mantenimiento y atención</t>
  </si>
  <si>
    <t>(Cantidad de computadoras (23) incluidas en el programa de mantenimiento y actividades relacionadas a las tecnologías de la informacion (20) que atiende el personal asignado a esta dirección administrativa del ayuntamiento  /total de computadoras y actividades por atender  en la dirección de Informática (43))*100</t>
  </si>
  <si>
    <t>Ordenamiento Territorial (sustentabilidad)</t>
  </si>
  <si>
    <t>Instrumentos de Planeación y Ordenamiento Territorial Actualizados</t>
  </si>
  <si>
    <t>ÍNDICE de actualización de instrumentos de planeación y ordenamiento territorial (T1-IPyOTa)</t>
  </si>
  <si>
    <t>Mide el índice de actualización de los Instrumentos de Planeación y Ordenamiento Territorial</t>
  </si>
  <si>
    <t>(valor resultante de sumar los valores individuales  de  los cosientes entre sus denominadores por su ponderacion asignada, que miden las  variables de: diagnostico saneamiento rios, saneamiento presas, reforestación,  regularización, explotación, crecimiento y turismo con su correspondientes ponderaciones de .1, .1, .2, .1, .1, .2, y .2)</t>
  </si>
  <si>
    <t>Diagnostico y Programa de Saneamiento Rio Los Sabinos, arroyos y riachuelos</t>
  </si>
  <si>
    <t>PORCENTAJE de avance en el diagnóstico de saneamiento (P127-ADS)</t>
  </si>
  <si>
    <t>Mide los avances en la elaboración del diagnostico y su programa de saneamiento</t>
  </si>
  <si>
    <t>(Cantidad de temas a desarrollar (10) dentro del Diagnostico y Programa de Saneamiento Rio Los Sabinos, arroyos y riachuelos / Total de temas (10) desarrollados dentro del  Diagnostico y Programa de Saneamiento Rio Los Sabinos, arroyos y riachuelos )*100</t>
  </si>
  <si>
    <t>Diagnostico y Programa de Saneamiento de la Presa El Llano</t>
  </si>
  <si>
    <t>PORCENTAJE de avance en el diagnóstico de saneamiento Presa el Llano (P128-ADSPL)</t>
  </si>
  <si>
    <t>Mide los avances en la elaboración del diagnostico y su programa de saneamiento de la Presa</t>
  </si>
  <si>
    <t>(Cantidad de temas a desarrollar (10) dentro del Diagnostico y Programa de Saneamiento de la Presa El Llano / Total de temas (10) desarrollados dentro del  Diagnostico y Programa de Saneamiento de la Presa El Llano )*100</t>
  </si>
  <si>
    <t>Impartición de 12 talleres de promoción y fomento de reforestación y conservación del medio ambiente</t>
  </si>
  <si>
    <t>PORCENTAJE de avance en programa de campañas de reforestación  (P129-APCR)</t>
  </si>
  <si>
    <t>Mide los avances en la imparticion de los talleres  que integran las campañas</t>
  </si>
  <si>
    <t>(Cantidad de ciudadanos inscritos (350) para participar en el programa de 12 talleres de capacitacion sobre promoción, fomento y participación en 12 campañas de reforestación y conservación del medio ambiente/total de ciudadanos ejidatarios (5000) o pequeña propiedad (600) que participan en el programa)*100</t>
  </si>
  <si>
    <t>Programa de regularización de predios en las localidades de Santa Rosa y Los Cedros</t>
  </si>
  <si>
    <t>PORCENTAJE de avance en el programa de regularización de predios (P130-APRP)</t>
  </si>
  <si>
    <t>Mide los avances en la implementación del programa de regularización</t>
  </si>
  <si>
    <t>(Cantidad de etapas (10) completas en la elaboracion de cada uno de los expedientes del programa de regularizacion de predios en Santa Rosa y Cedros  / total de etapas (6000) completadas en cada uno de los 600 predios por regularizar en  el programa de regularizacion de predios en Santa Rosa y Cedros)*100</t>
  </si>
  <si>
    <t>Elaborar un diagnostico de los niveles de sobre explotación del territorio</t>
  </si>
  <si>
    <t>PORCENTAJE de avance en el diagnóstico de explotación territorial (P131-ADET )l</t>
  </si>
  <si>
    <t>Mide los avances en la elaboración del diagnostico sobre la explotación del territorio</t>
  </si>
  <si>
    <t>(Cantidad de temas a desarrollar (10) dentro del diagnóstico de explotación territorial / Total de temas (10) desarrollados dentro del  diagnóstico de explotación territorial )*100</t>
  </si>
  <si>
    <t>Alternativas de crecimiento urbano sin el cambio de uso de suelo agrícola a urbano</t>
  </si>
  <si>
    <t>PORCENTAJE  de avance en el programa de alternativas de crecimiento urbano (P132-APACU)</t>
  </si>
  <si>
    <t>Mide los avances en el programa de crecimiento urbano sin el cambio de uso de suelos</t>
  </si>
  <si>
    <t>(Cantidad de temas a desarrollar (9) dentro del Programa Municipal de alternativas de crecimiento urbano  sin el cambio de uso de suelos / Total de temas desarrollados dentro del  Programa Municipal de alternativas de crecimiento urbano  sin el cambio de uso de suelos (9) )*100</t>
  </si>
  <si>
    <t>Desarrollar un programa de impulso al turismo ecológico y su ordenamiento</t>
  </si>
  <si>
    <t>PORCENTAJE de avance del programa de impulso turístico ecológico (P133-APITE)</t>
  </si>
  <si>
    <t>Mide el avance en la elaboración de programa de impulso al turismo ecológico</t>
  </si>
  <si>
    <t>(Cantidad de temas a desarrollar (9) dentro del programa de impulso al turismo ecológico a nivel municipal / Total de temas desarrollados dentro del  programa de impulso al turismo ecológico a nivel municipal (9) )*100</t>
  </si>
  <si>
    <t>Desarrollo Urbano</t>
  </si>
  <si>
    <t>Instrumentos de Planeación Urbana Actualizados</t>
  </si>
  <si>
    <t>ÍNDICE de actualizacion de los instrumentos de planeación urbana. (Í2-IAIPU)</t>
  </si>
  <si>
    <t xml:space="preserve">Mide el índice de adtualización de los Instrumentos de planeación urbana </t>
  </si>
  <si>
    <t>(valor resultante de sumar los valores individuales  de  los cosientes entre sus denominadores por su ponderacion asignada, que miden las  variables de: consolidación habitacional en fraccionamientos, consolidacion urbana en localidades, planes de centros, desarrollo urbano, imagen urbana, equipamiento y regularización con su correspondientes ponderaciones de .1, .1, .1, .2, .2, .2, y .1)</t>
  </si>
  <si>
    <t>Consolidar los fraccionamientos existentes antes de abrir nuevas áreas de uso habitacional.</t>
  </si>
  <si>
    <t>PORCENTAJE de consolidación urbana de fraccionamiento existentes (P134-CUFE)</t>
  </si>
  <si>
    <t>Mide el porcentaje de consolidación habitacional de cada fraccionamiento</t>
  </si>
  <si>
    <t>(Cantidad de temas (5) que determinan la consolidación habitacional de los 10 fraccionamiento urbanos existentes  dentro del Programa Municipal de consolidación habitacional de fraccionamientos urbanos  / Total de temas 50 necesarios de cubrir para considararlos como consolidados dentro del Programa Municipal de consolidación habitacional )*100</t>
  </si>
  <si>
    <t>Consolidar las localidades tradicionales que cuentan con suelo disponible dentro de sus límites</t>
  </si>
  <si>
    <t>PORCENTAJE de consolidación urbana de localidades tradicionales (P135-CULT)</t>
  </si>
  <si>
    <t>Mide el porcentaje de consolidación habitacional de las localidades tradicionales</t>
  </si>
  <si>
    <t>(Cantidad de temas que determinan la consolidación de las localidaes tradicionales (5) dentro del Programa Municipal de consolidación de localidades tradicionales (4) que cuentan con suelo disponible dentro de sus límites / Total de temas 20 necesarios de cubrir para considararlos como consolidados dentro del Programa Municipal de consolidación de localidades tradicionales (4) que cuentan con suelo disponible dentro de sus límites )*100</t>
  </si>
  <si>
    <t xml:space="preserve">Elaboración de Planes de Centro de Población. </t>
  </si>
  <si>
    <t>PORCENTAJE de avance de elaboración de planes de centros de población (P136-AEPCP)</t>
  </si>
  <si>
    <t>Mide los avances en la elaboración de los planes de desarrollo urbano de centros de población municipal</t>
  </si>
  <si>
    <t>(Cantidad de planes (7) a desarrollar dentro del Programa de Planes de Centro de Población en el municipio / Total de planes (7) a desarrollar dentro del  Programa de Planes de Centro de Población en el municipio )*100</t>
  </si>
  <si>
    <t>Elaboración del Programa Municipal de Desarrollo Urbano</t>
  </si>
  <si>
    <t>PORCENTAJE de avance del programa de desarrollo urbano para ser considerado en los municipios que cuentan con instrumentos de planeación urbana, y ordenamiento ecológico y territorial congruentes con los instrumentos superiores (P137-APDU)</t>
  </si>
  <si>
    <t>Mide el avance en la elaboración del programa de desarrollo urbano municipal</t>
  </si>
  <si>
    <t>(Cantidad de temas a desarrollar (9) dentro del Programa Municipal de Desarrollo Urbano a nivel municipal / Total de temas desarrollados dentro del  Programa Municipal de Desarrollo Urbano a nivel municipal (9) )*100</t>
  </si>
  <si>
    <t>Actividad 2.5</t>
  </si>
  <si>
    <t>Mejorar la imagen urbana en ingresos y primer cuadro de las localidades tradicionales</t>
  </si>
  <si>
    <t>PORCENTAJE de avance del plan de imagen urbana (P138-APIU)</t>
  </si>
  <si>
    <t xml:space="preserve">Mide los avances de los planes de mejora de imagen urbana </t>
  </si>
  <si>
    <t>(Cantidad de puntos(10) a considerar como ingresos a la ciudad (6) y primer cuadro  en cabecera y localidades tradicionales (4) dentro del programa de imagen urbana considerando las variables (fachadas, estacionamiento en calles, banquetas, puestos ambualentes, letreros, colores, paradas de transporte público, señaletica vial y de calles, contenedores o tiradesros de basura, cableados de luz pública, arbotantes, areas verdes, carcamos y tapas de drenaje (16) / Total de puntos 160 a revisar dentro del programa de imagen urbana con las variable mencionadas)*100</t>
  </si>
  <si>
    <t>Actividad 2.6</t>
  </si>
  <si>
    <t>Elaborar estudio de requerimiento en términos de equipamiento en localidades y fraccionamientos</t>
  </si>
  <si>
    <t>PORCENTAJE de avance en el estudio de equipamiento urbano (P139-AEEU)</t>
  </si>
  <si>
    <t>Mide los avances en la elaboracion del estudio de equipamiento en localidades y fraccionamientos</t>
  </si>
  <si>
    <t>(Cantidad de localidades  (10) y fraccionamientos (5) que se incluiran en el estudio de necesidades de equipamiento urbano respecto a (10) variables (Agua, luz, drenaje, pavimento, alumbrado público, transporte público, señaletica vial, banquetas, espacios deportivos, espacios culturales)  100 necesidades / Total de necesidades 150 consideradas como variable en el estudio de equipamiento )*100</t>
  </si>
  <si>
    <t>Actividad 2.7</t>
  </si>
  <si>
    <t>Regularizar predios en Santa Rosa y Cedros (expedición de títulos de propiedad)</t>
  </si>
  <si>
    <t>PORCENTAJE de regularización de predios (P140-RP)</t>
  </si>
  <si>
    <t>Mide los avances en la elaboración del programa de regularización de predios rusticos</t>
  </si>
  <si>
    <t>Obras públicas</t>
  </si>
  <si>
    <t>Cumplimiento en Obra Pública Incrementado</t>
  </si>
  <si>
    <t>ÍNDICE de cumplimiento del Programa de Obra Pública Anual (Í3-CPOPA)</t>
  </si>
  <si>
    <t>Mide la cantidad de Proyectos de obra concluidos exitosamente de los que integran el programa anual infraestructura municipal</t>
  </si>
  <si>
    <t>(valor resultante de sumar los valores individuales  de  los cosientes entre sus denominadores por su ponderacion asignada, que miden las  variables de: rezago de infraestructura, evaluacion normatividad y cumplimiento PAO con su correspondientes ponderaciones de .4, .4,  y .2)</t>
  </si>
  <si>
    <t>Abatir en un alto porcentaje el rezago de infraestructura que presenta las localidades que conforma el Municipio de Ixtlahuacán de los Membrillos, Jalisco</t>
  </si>
  <si>
    <t>PORCENTAJE de reduccion del rezago de infraestructura (P145-RRI)</t>
  </si>
  <si>
    <t>Mide el avance en la disminución del rezago en infraestructura en localidades del municipio</t>
  </si>
  <si>
    <t>(Cantidad de obras concluidas ( 5 nuevas, 10 de manetnimiento y 8 rehabilitadas) como nuevas, de mantenimiento y rehabilitadas para dar cumplimiento al programa anual de obra en educacion, vialidades, agua potable, cultura y deporte/ Total de obras  (23) que integran el programa anual de obra)*100</t>
  </si>
  <si>
    <t>Ejercer el recurso en tiempo con las modalidades establecidas en la Ley  de Obra Publica, de acuerdo al monto del recurso.</t>
  </si>
  <si>
    <t>PORCENTAJE de ejercicio de recursos apegados a ley de obra pública y normatividad aplicable que cumpla con la evaluación de la calidad del marco jurídico estatal (P146-ERALOP)</t>
  </si>
  <si>
    <t>Mide el cumplimiento del programa de obra separado por fuente de financiamiento y normatividad aplicable en cumplimiento de la evaluación de la calidad del marco jurídico estatal</t>
  </si>
  <si>
    <t>(Cantidad de etapas (10) completas en la elaboracion de cada uno de los expedientes del programa anual de obra pública  / total de etapas (640) completadas en cada uno de los 64 expedientes del programa anual de obra pública 2020)*100</t>
  </si>
  <si>
    <t xml:space="preserve">Programas de mantenimiento e instalaciones en planteles de preescolares y primarias, mantenimiento y construcción de casa de la cultura y teatro, rehabilitación de pavimentos en vialidades, sustitución de líneas de agua potable y cajas de valvulas,perforacion de pozos para la extracción de agua potable y sustitución de lineas de drenaje y construcción de pozos de visita.  </t>
  </si>
  <si>
    <t>PORCENTAJE de cumplimiento y avance en el programa de obra anual, mantenimiento y rehabilitacion de infraestructura (P147-CAPOAMR)</t>
  </si>
  <si>
    <t>Mide el cumplimiento y avance en el programa de obra anual, de mantenimiento y rehabilitación a escuelas, instalaciones deportivas, vialidades, instalaciones de agua potable y lineas de drenaje</t>
  </si>
  <si>
    <t>(Cantidad de obras concluidas ( 44 nuevas, 14 de manetnimiento y 10 rehabilitadas) como nuevas, de mantenimiento y rehabilitadas para dar cumplimiento al programa anual de obra en educacion, vialidades, agua potable, cultura y deporte/ Total de obras  (64) que integran el programa anual de obra)*100</t>
  </si>
  <si>
    <t>Ecología</t>
  </si>
  <si>
    <t>Condiciones Ecológicas Mejoradas</t>
  </si>
  <si>
    <t>ÍNDICE de  mejora en las condiciones ecológicas del territorio municipal (T4-MCEtm)</t>
  </si>
  <si>
    <t>Mide la cantidad de Direcciones municipales que hacen actividades para mejorar las condiciones ecológicas</t>
  </si>
  <si>
    <t>(valor resultante de sumar los valores individuales  de  los cosientes entre sus denominadores por su ponderacion asignada, que miden las  variables de: regularizacion de empresas, diagnostico y programa capacitación con su correspondientes ponderaciones de .5, .2,  y .3)</t>
  </si>
  <si>
    <t>0.25</t>
  </si>
  <si>
    <t>Regular las empresas y establecimientos que operan en el territorio municipal que emiten algún tipo de contaminante que afecte al medio ambiente, así como reforzar en la población civil la concientización del cuidado del medio ambiente a través de talleres</t>
  </si>
  <si>
    <t>PORCENTAJE de avance en el programas regularización de empresas y establecimientos en el territorio (P148-APREET)</t>
  </si>
  <si>
    <t xml:space="preserve">Mide los avance de cumplimiento en los dictamenes y talleres </t>
  </si>
  <si>
    <t>(Cantidad de actividades 6 (2 dictamines sobre contaminación y 4 talleres sobre medio ambientales) para mejorar la regulación de establecimientos que emiten algun tipo de contaminante al medioambiente / total de actividades (6) para mejorar la regulación de establecimientos que emiten algun tipo de contaminante al medioambiente)*100</t>
  </si>
  <si>
    <t>Elaboración de Diagnostico para determinar la superficie de la Área Natural Protegida</t>
  </si>
  <si>
    <t>PORCENTAJE de elaboración de diagnóstico de área natural protegida  municipal para sumar a la superficie estatal bajo esquemas de Área Natural Protegida  (P149-EDANP)</t>
  </si>
  <si>
    <t>Mide los avances en la propuesta de área natural protegida</t>
  </si>
  <si>
    <t>(Cantidad de etapas (10) necesarias para terminar el diagnostico para determinar el área natural protegida municipal / Total de etapas cubiertas para  terminar el diagnostico para determinar el área natural protegida municipal (10))*100</t>
  </si>
  <si>
    <t>Impartir un taller sobre la Importancia del Medio Ambiente y del Cambio Climático, dirigido al personal del H. Ayuntamiento.</t>
  </si>
  <si>
    <t>PORCENTAJE de cumplimiento del programa sobre medioambiente y cambio climático (P150-CPSMCC)</t>
  </si>
  <si>
    <t>Mide el cumplimiento y participación en el programa de capacitacion ambiental</t>
  </si>
  <si>
    <t>(Cantidad de personal inscrito (3) para participar en el programa de capacitacion sobre  la Importancia del Medio Ambiente y del Cambio Climático por cada una de las (46) direcciones del Ayuntamiento/total de personal en el ayutamiento (600))*100</t>
  </si>
  <si>
    <t xml:space="preserve">Mide el incremento en la recaudación municipal por contribuciones cumplidos por la expedicion de licencias </t>
  </si>
  <si>
    <t>DIRECCION MUNICIPAL:</t>
  </si>
  <si>
    <t>NOMBRE DEL PROGRAMA PRESUPUESTARIO:</t>
  </si>
  <si>
    <t>NOMBRE DEL INDICADOR ESTRATEGICO:</t>
  </si>
  <si>
    <t xml:space="preserve">AÑO: </t>
  </si>
  <si>
    <t>Proyectos a desarrollar</t>
  </si>
  <si>
    <t>1ro.</t>
  </si>
  <si>
    <t>2do.</t>
  </si>
  <si>
    <t>3ro.</t>
  </si>
  <si>
    <t>4to.</t>
  </si>
  <si>
    <t>5to.</t>
  </si>
  <si>
    <t>6to.</t>
  </si>
  <si>
    <t>Criterios para determinar avance de porcentaje de metas</t>
  </si>
  <si>
    <t>En la MIR se establecen los proyectos que ha programado la dirección para cumplir con el indicador estrategico  durante la administración, con el cumplimiento al 100% de ellos y sus 16 variables dara cumplimiento a las meta individuales y de la dirección que constituyen el indicador estrategico o de evaluacion del exito ejercico el presupuesto asignado a la direccion y a cada proyecto y sus actividades, los informes bimensuales seran la suma de los valores relativos de cada bimestre que se va acumulando, hasta llegar al último bimestre de trabajo para su cumplimiento.</t>
  </si>
  <si>
    <t>VALOR BIMESTRAL DEL INDICADOR</t>
  </si>
  <si>
    <t>Proyectos a Desarrollar</t>
  </si>
  <si>
    <t>Meta</t>
  </si>
  <si>
    <t>Caracteristicas del Indicador</t>
  </si>
  <si>
    <t>Propósito</t>
  </si>
  <si>
    <t>Calendario de ejecución</t>
  </si>
  <si>
    <t>Enero</t>
  </si>
  <si>
    <t>Feb</t>
  </si>
  <si>
    <t>Mzo</t>
  </si>
  <si>
    <t>Abril</t>
  </si>
  <si>
    <t>Mayo</t>
  </si>
  <si>
    <t>Jun</t>
  </si>
  <si>
    <t>Jul</t>
  </si>
  <si>
    <t>Agosto</t>
  </si>
  <si>
    <t>Sept</t>
  </si>
  <si>
    <t>Oct</t>
  </si>
  <si>
    <t>Nov</t>
  </si>
  <si>
    <t>Dic</t>
  </si>
  <si>
    <t>P</t>
  </si>
  <si>
    <t>E</t>
  </si>
  <si>
    <t>Actividad 3.7</t>
  </si>
  <si>
    <t>Actividad 3.8</t>
  </si>
  <si>
    <t>Actividad 3.9</t>
  </si>
  <si>
    <t>Actividad 4.6</t>
  </si>
  <si>
    <t>Actividad 4.7</t>
  </si>
  <si>
    <t>Actividad 4.8</t>
  </si>
  <si>
    <t>Actividad 4.9</t>
  </si>
  <si>
    <t>Actividad 4.10</t>
  </si>
  <si>
    <t>Actividad 5.5</t>
  </si>
  <si>
    <t>Actividad 5.6</t>
  </si>
  <si>
    <t>Actividad 5.7</t>
  </si>
  <si>
    <t>Actividad 5.8</t>
  </si>
  <si>
    <t>Actividad 5.9</t>
  </si>
  <si>
    <t>Actividad 5.10</t>
  </si>
  <si>
    <t>P : Programado  /  E: Ejecutado</t>
  </si>
  <si>
    <t>SISTEMA DE EVALUACION Y DESEMPEÑO E INFORME</t>
  </si>
  <si>
    <t>NOMBRE DEL INDICADOR:</t>
  </si>
  <si>
    <t>INDICE DE IMPLEMENTACIÓN DEL SISTEMA DE EVALUACIÓN DEL DESEMPEÑO E INFORME</t>
  </si>
  <si>
    <t>AVANCE TRIMESTRAL</t>
  </si>
  <si>
    <t>VARIABLES</t>
  </si>
  <si>
    <t>número de reportes programados</t>
  </si>
  <si>
    <r>
      <t>Las metas de este indicador son muy especificas, hacer reportes, documentos y avances, en funcion de que estos han sido terminados y entregados o subidos a la pagina de la CEPLAP, se dan por terminadas las metas y por lo tanto cumplidos los valores de las variables                                                                                                                                                                                                                                                                      
15 (3/9)    +   10  (59/</t>
    </r>
    <r>
      <rPr>
        <i/>
        <sz val="10"/>
        <color theme="1"/>
        <rFont val="Calibri"/>
        <family val="2"/>
        <scheme val="minor"/>
      </rPr>
      <t>59</t>
    </r>
    <r>
      <rPr>
        <sz val="10"/>
        <color theme="1"/>
        <rFont val="Calibri"/>
        <family val="2"/>
        <scheme val="minor"/>
      </rPr>
      <t>)   +   15 (3/4)     +  10 (0</t>
    </r>
    <r>
      <rPr>
        <i/>
        <sz val="10"/>
        <color theme="1"/>
        <rFont val="Calibri"/>
        <family val="2"/>
        <scheme val="minor"/>
      </rPr>
      <t>/1</t>
    </r>
    <r>
      <rPr>
        <sz val="10"/>
        <color theme="1"/>
        <rFont val="Calibri"/>
        <family val="2"/>
        <scheme val="minor"/>
      </rPr>
      <t xml:space="preserve">)   +  15 </t>
    </r>
    <r>
      <rPr>
        <i/>
        <sz val="10"/>
        <color theme="1"/>
        <rFont val="Calibri"/>
        <family val="2"/>
        <scheme val="minor"/>
      </rPr>
      <t>(0/1</t>
    </r>
    <r>
      <rPr>
        <sz val="10"/>
        <color theme="1"/>
        <rFont val="Calibri"/>
        <family val="2"/>
        <scheme val="minor"/>
      </rPr>
      <t>)   +   10(2</t>
    </r>
    <r>
      <rPr>
        <i/>
        <sz val="10"/>
        <color theme="1"/>
        <rFont val="Calibri"/>
        <family val="2"/>
        <scheme val="minor"/>
      </rPr>
      <t>/5</t>
    </r>
    <r>
      <rPr>
        <sz val="10"/>
        <color theme="1"/>
        <rFont val="Calibri"/>
        <family val="2"/>
        <scheme val="minor"/>
      </rPr>
      <t xml:space="preserve"> )+ 15(</t>
    </r>
    <r>
      <rPr>
        <i/>
        <sz val="10"/>
        <color theme="1"/>
        <rFont val="Calibri"/>
        <family val="2"/>
        <scheme val="minor"/>
      </rPr>
      <t>1/1)+ 10(2</t>
    </r>
    <r>
      <rPr>
        <sz val="10"/>
        <color theme="1"/>
        <rFont val="Calibri"/>
        <family val="2"/>
        <scheme val="minor"/>
      </rPr>
      <t xml:space="preserve">/3)= 0.516
</t>
    </r>
    <r>
      <rPr>
        <b/>
        <sz val="10"/>
        <color theme="1"/>
        <rFont val="Calibri"/>
        <family val="2"/>
        <scheme val="minor"/>
      </rPr>
      <t/>
    </r>
  </si>
  <si>
    <t>número de reportes generados</t>
  </si>
  <si>
    <t>número de documentos programados para el desarrollo del psge</t>
  </si>
  <si>
    <t>número de documentos realizados para el desarrollo del psge</t>
  </si>
  <si>
    <t>número de documentos programados para la implementación del sed y seguimiento al diagnóstico de shcp</t>
  </si>
  <si>
    <t>número de documentos generados para la implementación del sed y seguimiento al diagnóstico de shcp</t>
  </si>
  <si>
    <t>número de reportes  programados para el seguimiento de la coespo/número de reportes realizados para el seguimiento de la coespo</t>
  </si>
  <si>
    <t>número de reportes realizados para el seguimiento de la coespo</t>
  </si>
  <si>
    <t>número de actividades programadas para el cumplimiento del psge</t>
  </si>
  <si>
    <t>número de actividades realizadas para el cumplimiento del psge</t>
  </si>
  <si>
    <t xml:space="preserve">número de acciones programadas para la presentación de actividades </t>
  </si>
  <si>
    <t>número de acciones realizadas para la presentación de actividades</t>
  </si>
  <si>
    <t>actividades realizadas para la implementación del sed</t>
  </si>
  <si>
    <t>actividades programadas  para la implementación del sed</t>
  </si>
  <si>
    <t>número de acciones realizadas parala evaluación externa de resultados de impacto de los fondos federales</t>
  </si>
  <si>
    <t>número de acciones programadas parala evaluación externa de resultados de impacto de los fondos federales</t>
  </si>
  <si>
    <t>VALOR DEL INDICADOR</t>
  </si>
  <si>
    <t>Número de Apoyos entregados</t>
  </si>
  <si>
    <t>Total de solicitudes de apoyo recibidas</t>
  </si>
  <si>
    <t>NOMBRE DE LA VARIABLE N</t>
  </si>
  <si>
    <t>ETC..</t>
  </si>
  <si>
    <t>PADRON Y LICENCIAS</t>
  </si>
  <si>
    <t xml:space="preserve">Mide el incremento en la recaudación municipal por contribuciones cumplidos por la expedicion de licencias  </t>
  </si>
  <si>
    <t>Desarrollo economico Municipal</t>
  </si>
  <si>
    <t>Expedir, previo acuerdo del Presidente Municipal, las licencias y permisos para las actividades
comerciales en los términos de la legislación fiscal, los ordenamientos municipales y en general,
las leyes administrativas aplicables.</t>
  </si>
  <si>
    <t>Vigilar e inspeccionar que los permisos y licencias que se expidan sobre las actividades
comerciales que se realicen en el Municipio, se apeguen a los reglamentos administrativos y
demás disposiciones legales aplicables.</t>
  </si>
  <si>
    <t>Tratándose de giros restringidos sobre venta y consumo de bebidas alcohólicas requerirá se
apruebe la expedición de la licencia, mediante acuerdo del Consejo Municipal de Giros
Restringidos sobre venta y Consumo de Bebidas Alcohólicas, del cual forma parte como vocal
técnico, teniendo derecho a voz en las sesiones del mismo, de conformidad con lo que la ley en la
materia establece.</t>
  </si>
  <si>
    <t>Coordinar, supervisar y evaluar la aplicación de los programas y actividades a su cargo</t>
  </si>
  <si>
    <t>Autorizar, expedir y firmar las ordenes de visitas de verificación o inspección y en su caso,
revisar y suscribir las actas correspondientes.</t>
  </si>
  <si>
    <t>Notificar por escrito al Tesorero Municipal con la debida anticipación, respecto a aquellas
infracciones cometidas a los diversos reglamentos u ordenamientos municipales y no sean
pagadas por el infractor, para que este de inicio al procedimiento de cobro.</t>
  </si>
  <si>
    <t>Las demás que le confieran las disposiciones legales y administrativas en vigor, o se asigne el
Presidente Municipal.</t>
  </si>
  <si>
    <t>Además el titular de esta dependencia será responsable por acción y omisión en el ejercicio de sus
funciones y responderá en forma administrativa, civil, penal y patrimonial de los daños que por
acción y omisión cause al patrimonio municipal o por la aplicación inexacta de la ley.</t>
  </si>
  <si>
    <t>Avanzar en el proceso de mejora continua  del servicio publico para acrecentar los conocimientos, habilidades y aptitudes de los trabajadores , vinculando este objetivo al proceso de escalafon, coadyuvando con ello a la profesionalizacion  del servidor publico del Gobierno Municipal de Ixtlahuacan de los Membrillos.</t>
  </si>
  <si>
    <t>Instalar  el sistema de apertura rapida de empresas (SARE) a traves del cual se vinculen  las dependencias  involucradas en la expedicion de un fromato homologado en cuanto a sus tramites  para la expedicion  de licencias  y con esto hacer  eficiente  y disminuir los tiempos  para la autorizacion de la licencia.</t>
  </si>
  <si>
    <t>(Cantidad de actividades (06) a desarrollar para detectar necesidades y elaborar  un programa de capacitacion desde la solicitud de licencia municipal por giro y de esta manera enriquecer la gestión financiera del centro economico/ Total de    actividades (06) a desarrollar para detectar necesidades de capacitacion desde la solicitud de licencia municipal por giro y de esta manera enriquecer la gestión financiera del centro economico )*100</t>
  </si>
  <si>
    <t>Es una facultad de la hacienda publica, la expedita autorizacion para la imposicion de sanciones por parte del area de padron y licencias.</t>
  </si>
  <si>
    <t>De acuerdo  a los 11 requisitos solicitados  para el tramite de una licencia, cumpliendo  con   7 de ellos se da inicio al proceso del tramite de la licencia. Se realiza el pago de la misma y  se elaboraron 1,360  licencias.</t>
  </si>
  <si>
    <t xml:space="preserve">Para dar celeridad en el tramite de la licencia, se puede contemplar   como requisitos  basicos de  3  puntos para refrendos de licencias. </t>
  </si>
  <si>
    <t>Este proyecto no se ha logrado culminar.</t>
  </si>
  <si>
    <t>Actividad 1.9</t>
  </si>
  <si>
    <t>(Cantidad de actividades a desarrollar para establecer el procedimiento ejecutivo de revision, autorizacion o renovación de licencias municipales que fomentan el empleo formal  (08) y las que se encuentran en el empleo informal  (1) / Total de  actividades a desarrollar para establecer el procedimiento ejecutivo de revision, autorizacion o renovación de licencias municipales que fomentan el empleo formal  (08) y las que se encuentran en el empleo informal  (1) )*100</t>
  </si>
  <si>
    <t>Apoyar la detección de necesidades  y de capacidades desde la solicitud de licencias para enriquecer la gestión financiera del centro economico.</t>
  </si>
  <si>
    <t>Recomendar tomar capacitacion  sobre  riesgos  de acuerdo a la infraestructura de su negocio. Recomendar  tomar capacitacion  sobre los contaminantes  al medio ambiente dentro del negocio, según sea el giro.  Recomendar  tomar capacitacion  sobre programacion de sistemas  asi como de contabilidad.</t>
  </si>
  <si>
    <t>(Cantidad de actividades (09) a desarrollar para organizar el padrón de licencias municipales otorgados por giro, calles y tipo de establecimiento  / Total de   actividades (09) a desarrollar para organizar el padrón de licencias municipales otorgados por giro, calles y tipo de establecimiento )*100</t>
  </si>
  <si>
    <t>Dar de alta  a los nuevos  locatarios y dar de baja a los que ya no se encuentran  y  Actualizar la base de datos  con las  4 variantes necesarias que son : Nombre del  titular del local, giro  comercial, domicilio y nombre del  mercado</t>
  </si>
  <si>
    <t>Autorizar los cambios de domicilio de establecimientos con venta de bebidas alcohólicas, con
sujeción a la ley de la materia, respetando estrictamente las normas de zonificación.</t>
  </si>
  <si>
    <t>Una de la variantes para la autorizacion de cambio de domicilio es la Zonificacion, que sea compatible el uso de suelo.</t>
  </si>
  <si>
    <t>(Cantidad de centros económicos (10) que impulsan el comercio y la economia familiar en el municipio que pueden ser incorporados al programa de fortalecimiento economico / Total de  centros económicos (10) que impulsan el comercio y la economia familiar en el municipio )*100</t>
  </si>
  <si>
    <t xml:space="preserve">AVANCE </t>
  </si>
  <si>
    <t xml:space="preserve">Durante el año 2019 hubo 3 Ejecutores fiscales,los  tres  asignados a padron y licencias , con ellos se logro reforzar las inspecciones en el Muncipio para tener conocimiento de los giros de comercio existentes y no existentes, detectando un promedio de 80 giros que no se encontraban empadronados, de igual forma se cotejan  los giros mencionados en las licencias con los giros que se encuentran en funcionamiento. </t>
  </si>
  <si>
    <t xml:space="preserve"> Reforzar  las inspecciones en los negocios formales e  informales, con el apoyo de los ejecutores fiscales quienes fungen a su vez como inspectores del area, se logro reacomodar un promedio de 90 comercios  informales en el Municipio. Los cuales obstruian la via publica.</t>
  </si>
  <si>
    <t>Reforzar las inspecciones  y dar seguimiento  a las licencias vencidas para lograr la actualizacion del padron. Durante el 2019 aproximada 110 licencias con atraso en si, fueron  actualizadas.</t>
  </si>
  <si>
    <t>Elaborar y organizar por 10 variabales y actualizar  por altas y bajas el padron. El padron se actualizo en base a los siguientes  criterios, Apertura,refrendo, baja, extravio, cambio de domicilio,cambio de propietario, cambio de giro,giros restringidos, multas y anuncios.</t>
  </si>
  <si>
    <t>Dar de baja los negocios que se encuentran registrados  en el padron y ya no se encuentran en funcionamiento, en el 2019 fueron 15 bajas.</t>
  </si>
  <si>
    <t>Detectar y regularizar los giros comerciales que no se encuentran dentro del padron.. En el 2019 se detectaron 80 giros  no empadronados.</t>
  </si>
  <si>
    <t>Inspeccionar los comercios en las vias publicas para tener conocimiento de  los existentes y  en funcionamiento. En el 2019 se ubicaron 28 comercios ambulantes.</t>
  </si>
  <si>
    <t>Toda vez que se expide una licencia muy independiente del tipo de giro, es autorizada por el presidente Municipal.En el 2019 se aperturaron y refrendaron un total de  911 licencias.</t>
  </si>
  <si>
    <t xml:space="preserve">Al  inicio  de toda actividad economica formal deberan contar con su tramite de apertura de su licencia Municipal , en  caso contrario se aplica la multa  por falta de empadronamiento, de acuerdo a la ley de ingresos del Municipio. En el 2019,  se registraron 40 multas  por falta de empadronamiento. </t>
  </si>
  <si>
    <t>Los giros restringidos son autorizados por un consejo de giros restringidos, en el 2019, no  se aperturaron giros restringidos.</t>
  </si>
  <si>
    <t>Dirigir al personal operativo, para realizar inspecciones a los comercios.En el 2019 se realizaron 1574 inspecciones.</t>
  </si>
  <si>
    <t>De acuerdo a las actividades extracurriculares, referente a las festividaes  dentro del municipio, durante el año 2019 se participa en 5 tipo de actividades, las cuales son las siguientes, feria del membrillo, Festival del dia de Muertos, Fiestas patronales, Festividades civicas, desfiles y  honores.</t>
  </si>
  <si>
    <t>Durante el 2019 se instalaron 7 tianguis dentro del Municipio, con un promedio de 43 comerciantes.</t>
  </si>
  <si>
    <t>En el 2019 se tiene 3 mercados, 1 en la cabecera Municipal de Ixtlahuacan de los Membrillos, cuenta con 4 locales , 1 en la cabecera Municipal de Ixtlahuacan,  el cual se refiere al Mercado de Artesanias, cuenta con 12 locales  y 1 en la localidad de Atequiza, el cuenta  con 16 locales.</t>
  </si>
  <si>
    <t>Apoyar  al titular de la licencia para  el tramite de dictamenes requeridos de Proteccion civil y Ecologia. Respecto a Dictamen Ecologico se realizaron 165 y 32  Dictamenes  de Proteccion civil .</t>
  </si>
  <si>
    <t>Programar y coordinar la integración del padrón de licencias y permisos para el funcionamiento de las actividades económicas que se desarrollen en establecimientos fijos o semifijos y
ambulantes en el Municipio.</t>
  </si>
  <si>
    <t>En el año 2018 hubo un total de 1,332  permisos  y en el año 2019  hubo un total de 1,360 permisos , de los cuales en dicha comparacion,  la resultante es que en el 2018 fueron 854 refrendos mientras que en el año 2019 fueron 812, de acuerdo a las aperturas  del 2018 son de  97 y al año 2019 son 99, bajas en el 2018 son  25 y en el año 2019 es  15, permisos provisionales en el 2018 son   89 y en el año 2019 son 82, anuncios en el año 2018  son de 180 y en el año 2019 son  de 190, en cambios de domicilio en el año 2018 son 11 y en respecto al año 2019 son  16, en extravios de licencia  en el año 2018 son 50 y en el año 2019 son 55, de acuerdo a los giros restringidos en año 2018 es de 3 y en el año 2019 es de 1, en el cambio de propietario en el año 2018  son 16  y en el año 2019  son 19, de acuerdo al cambio de giro  al 2018 es de 4 y en el año 2019 es de 4, en cuestion de las multas en referencia  al año 2018  son 2 y del año 2019 son 233 y por ultimo fueron 2 anuencias  en el  año 2018 y en el  año 2019 fueron 5.  Los giros  por clasificacion son tipo A, B, C Y D, por lo tanto los tipo A), corresponde a carnicerias, abarrotes, minisuper, farmacia, floreria, boutique entre otros, Tipo B) Comercios restringidos, por ejemplo abarrotes con venta de cerveza, minisuper con venta de cerveza, Licorerias, Restaurant  bar, Billar, Bar, Comida con venta de cerveza abierta, Centro botanero, entre otros , los Giros comerciales tipo C) Son aquellos industriales o de empresa, los giros comerciales Tipo D) Son los anuncios  y por ultimo los Tipo E, corresponden a centros nocturnos.</t>
  </si>
  <si>
    <t>(Cantidad de actividades (07) a desarrollar para elaborar plan de empadronamiento, atención, seguimiento e impulso al comercio ambulante y locatario en mercados / Total de   actividades (07) a desarrollar para elaborar plan de empadronamiento, atención, seguimiento e impulso al comercio ambulante y locatario en mercados )*100</t>
  </si>
  <si>
    <t>En el  año 2019 se aperturaron 99 giros.</t>
  </si>
  <si>
    <t>En el  año 2019 se refrendaron 812 giros.</t>
  </si>
  <si>
    <t>Recibir capacitacion especilizada  y personal,para mantener  una constante  disciplina  de ahorro y cuidado del desperdicio en el material. En el  año  2019 se recibieron 2 capacitaciones  para 5 personas del area.</t>
  </si>
  <si>
    <t xml:space="preserve"> Cuantificar los costos de las multas, en base de la Ley de Ingresos del Municipio de Ixtlahuacan de los Membrillos.Durante el  año  2019, 233 giros se hicieron acreedores a  multas. Por los siguientes 5 conceptos, por falta de empadronamiento, por falta de refrendo en tiempo y forma , por ocultacion de giros gravados, por impedir la  labor de los inspectores  en las diligencias y por no tener visible la licencia del giro comercial.</t>
  </si>
  <si>
    <t>Actualizar el padron  de acuerdo a la existencia de  apertura de negocios, en el año 2019 se aperturaron  99  giros.</t>
  </si>
  <si>
    <t>Actualizar el padron  de acuerdo al conocimiento  de los nuevos domicilios  de los negocios, en el  año 2019 se registraron 16 cambios de domicilio.</t>
  </si>
  <si>
    <t>En el año 2019, hubo 19 cambios de propietario.</t>
  </si>
  <si>
    <t>Aumentar el porcentaje de las licencias municipales que se tiene en el registro del padron, en el  2018  se refrendon 854 giros y en el   año 2019 se refrendaron 812 giros.</t>
  </si>
  <si>
    <t>En el año 2019  en los meses de Enero a Junio hubo un total de 1,034  permisos  y en el año 2020 en los meses de Enero a Junio   hubo un total de 1,071 permisos , de los cuales en dicha comparacion,  la resultante es que en el 2019  en los meses de Enero a Junio  fueron 689 refrendos mientras que en el año 2020 en los meses de Enero a Junio  fueron 755, de acuerdo a las aperturas  del 2019, en los meses de Enero a Junio  son de  61 y al año 2020 son 129, bajas en el 2019 de acuerdo a los meses de Enero a Junio  son  6 y en el año 2020 en los meses de Enero a Junio  son  14, permisos provisionales en el 2019  de Enero a Junio son   33 y en el año 2020  de Enero a Junio son 58, anuncios en el año 2019 de Enero a Junio  son de 16 y en el año 2020 de Enero a Junio  son  de 29, en cambios de domicilio en el año 2019 de Enero a Junio  son 15 y en respecto al año 2020 de Enero a Junio  son  10, en extravios de licencia  en el año 2019  de Enero a Junio son 33  y en el año 2020  de Enero a Junio son 32, de acuerdo a los giros restringidos en año 2019 de Enero a Junio  es de 1  y en el año 2020 de Enero a Junio  es de 0, en el cambio de propietario en el año 2019   de Enero a Junio son 13  y en el año 2020 de Enero a Junio  son 10, de acuerdo al cambio de giro  al 2019  de Enero a Junio son  3 y en el año 2020  del mes de Enero a Junio es de 0, en cuestion de las multas en referencia  al año 2019  de acuerdo a los meses de Enero a Junio son 162 y del año 2020 en el mes de Enero a Junio   son 32  y por ultimo fueron 2 anuencias  en el  año 2019 en los meses de Enero a Junio  y en el  año 2020 de Enero a Junio  fueron 2.  Los giros  por clasificacion son tipo A, B, C Y D, por lo tanto los tipo A), corresponde a carnicerias, abarrotes, minisuper, farmacia, floreria, boutique entre otros, Tipo B) Comercios restringidos, por ejemplo abarrotes con venta de cerveza, minisuper con venta de cerveza, Licorerias, Restaurant  bar, Billar, Bar, Comida con venta de cerveza abierta, Centro botanero, entre otros , los Giros comerciales tipo C) Son aquellos industriales o de empresa, los giros comerciales Tipo D) Son los anuncios  y por ultimo los Tipo E, corresponden a centros nocturnos.</t>
  </si>
  <si>
    <t>Los giros restringidos son autorizados por un consejo de giros restringidos, en el 2020, no  se aperturaron giros restringidos.</t>
  </si>
  <si>
    <t>De acuerdo  a los 11 requisitos solicitados,  son los siguientes , 1.-(2   Copias de identificacion del titular de la licencia,2.-(1)Copia del Comprobante de domicilio particular del solicitante, 3.- (1)copia del Comprobante de domicilio donde desea instalar el negocio, 4.- Copia del contrato de arrendamiento mas copia del ife del dueno del predio( en caso que  sea arrendatario), 5.- Copia de las 3 primeras hojas de  la escritura en caso que sea propietario del local)6.- 3 Copias del predial Vigente,7.- 3 Copias del recibo de agua potable vigente,8.-Dictamen de uso de suelo(emitido por la Direccion de Desarrollo Urbano)mas dos fotografias del local(frente y fondo) ,9.-Dictamen de riesgo ecologico y Dictamen de riesgo de proteccion civil, 10.-Pago de recoleccion de basura y 11.-Inspeccion por parte de padron y licencias, estos son  para el tramite de una licencia, cumpliendo  con   7 requisitos los cuales son los siguientes: 1.-(2   Copias de identificacion del titular de la licencia,2.- Copia del contrato de arrendamiento mas copia del ife del dueno del predio( en caso que  sea arrendatario), 3.- Copia de las 3 primeras hojas de  la escritura en caso que sea propietario del local)4.- 3 Copias del predial Vigente,5.- 3 Copias del recibo de agua potable vigente,6.-Dictamen de uso de suelo(emitido por la Direccion de Desarrollo Urbano)mas dos fotografias del local(frente y fondo) ,7.-Dictamen de riesgo ecologico y Dictamen de riesgo de proteccion civil,  se da inicio al proceso del tramite de la licencia. Se realiza el pago de la misma y  se elaboraron De acuerdo  a los 11 requisitos solicitados  para el tramite de una licencia, cumpliendo  con   7 de ellos se da inicio al proceso del tramite de la licencia. Se realiza el pago de la misma y  se elaboraron 1,064  licencias del mes de enero a junio de 2020.</t>
  </si>
  <si>
    <t xml:space="preserve"> Durante el año 2020 hubo 3 Ejecutores fiscales asignados a padron y licencias  y 3 inspectores de reglamentos,   asignados a espacios abiertos, con ellos se logro reforzar las inspecciones en el Municipio para tener conocimiento ,de los 1,071  giros de comercio existentes y no existentes, detectando un promedio de 129  giros que no se encontraban empadronados, de igual forma se cotejan  los giros mencionados en las licencias con los giros que se encuentran en funcionamiento. De los cuales  son 35 en Atequiza, 25 en Ixtlahuacan ,  32 en Cedros y 37 en fraccionamientos.</t>
  </si>
  <si>
    <t xml:space="preserve">Para dar celeridad en el tramite de la licencia, se puede mencionar 3 requisitos basicos  los cuales son los siguientes: 1.- Forma de la Licencia anterior  en original,  2.- copias del recibo del predial vigente,del establecimiento donde se pretende instalar el negocio y 3.- 2 Copias del recibo de agua potable vigente,del establecimiento donde se pretende instalar el negocio esto es  para el tramite de   refrendos en  licencias municipales. </t>
  </si>
  <si>
    <t>Reforzar las inspecciones  y dar seguimiento  a las 140 licencias vencidas para lograr la actualizacion del padron. Durante el 2020  de enero a junio aproximadamente  140  licencias con atraso en si, fueron  actualizadas.De una inspeccion que se realizaba en el Municipio de Ixtlahuacan de los Membrillos, Se reforzo  con 2  inspecciones  mas, de las cuales es en  las siguientes localidades y fraccionamientos :en la localidad de Aguilillas,Buenavista, Cedros,  Santa Rosa, Atequiza, Rodeo , Santa Ana, Sacrificio, la capilla , lomas de atequiza  y en los fraccionamientos de Residencial la capilla, lomas de la capilla, rinconada las lomas, Fracc. las carretas, Fracc. san mateo, fracc. los laureles, valle de los olivos I y Valle de los olivos II, Valle de los sabinos I,II,III y IV, Valle de los girasoles.</t>
  </si>
  <si>
    <t xml:space="preserve"> Reforzar  las inspecciones en los negocios  informales, del municipio, con el apoyo de los ejecutores fiscales quienes fungen a su vez como inspectores del area, se logro reacomodar un promedio de 150 comercios  informales en el Municipio. Los cuales obstruian la via publica.Por lo tanto se reubican en otro espacio de la misma localidad,respetando los lineamientos  por parte de desarrollo urbano.En el fraccionamiento  valle de los sabinos 1 son 30 reubicaciones, en valle de los sabinos 2, hubo 25 reubicaciones, en valle de los sabinos  3, hubo 28 reubicacion, en valle de los sabinos 4, son 15 reubicacion, en valle de los olivos 1 son 20 reubicaciones ,en valle de los olivos 2 hubo 25 reubicacion y en rinconada la loma 7 reubicaciones.A.emas que se incorporaron 3 inspectores mas,</t>
  </si>
  <si>
    <t>Articulo 146.- Fraccion I: Programar y coordinar la integración del padrón de licencias y permisos para el funcionamiento de las actividades económicas que se desarrollen en establecimientos fijos o semifijos y
ambulantes en el Municipio.</t>
  </si>
  <si>
    <t>Articulo 146.- Fraccion V: Vigilar e inspeccionar que los permisos y licencias que se expidan sobre las actividades
comerciales que se realicen en el Municipio, se apeguen a los reglamentos administrativos y
demás disposiciones legales aplicables.</t>
  </si>
  <si>
    <t>Articulo 146.- Fraccion VIII:Notificar por escrito al Tesorero Municipal con la debida anticipación, respecto a aquellas
infracciones cometidas a los diversos reglamentos u ordenamientos municipales y no sean
pagadas por el infractor, para que este de inicio al procedimiento de cobro.</t>
  </si>
  <si>
    <t>Articulo 146.- Fraccion IV :Autorizar los cambios de domicilio de establecimientos con venta de bebidas alcohólicas, con
sujeción a la ley de la materia, respetando estrictamente las normas de zonificación.</t>
  </si>
  <si>
    <t>Articiculo 146.- Fraccion VII:Coordinar, supervisar y evaluar la aplicación de los programas y actividades a su cargo</t>
  </si>
  <si>
    <t>Articulo 146.-Además el titular de esta dependencia será responsable por acción y omisión en el ejercicio de sus
funciones y responderá en forma administrativa, civil, penal y patrimonial de los daños que por
acción y omisión cause al patrimonio municipal o por la aplicación inexacta de la ley.</t>
  </si>
  <si>
    <t>1.-Recomendar tomar capacitacion  sobre  riesgos  de acuerdo a la infraestructura de su negocio, esto es para los giros  5 Tipos de giros comerciales: A(Abarrotes,Carnicerias, Farmacias, Pastelerias, Ciber, Papelerias etc, de acuerdo  a este tipo de giro lo  que revisan es el cable el cual se encuentre en buenas condiciones, la senalizacion por ejemplo como ruta de evacuacion, Salida de Emergencia, Extintor y la instalacion del mismo, para Giros Tipo B (Restaurant- Bar, Bares, Billares, Abarrotes con venta de cerveza en B.C , Licorerias , etc ) y Giros  Tipo C(Empresas), Giros Tipo D y Giros Tipos D. 2.-Recomendar  tomar capacitacion  sobre los contaminantes  al medio ambiente dentro del negocio, de acuerdo a los giros comerciales tipo  c (Departamento de Ecologia).3.- Recomendar  tomar capacitacion  sobre programacion de sistemas  asi como de contabilidad.Aplicable para los giros comerciales Tipo A, b,d y e.</t>
  </si>
  <si>
    <t>En el  año 2020 en los meses de Enero a Junio  se refrendaron 755 giros.De acuerdo  a lo anterior son 470 giros tipo A y  261 giros tipo B y   24  giros tipo C.</t>
  </si>
  <si>
    <t>En el  año 2020  en los meses de Enero a Junio se aperturaron 129 giros.De acuerdo  a lo anterior son 125 giros tipo A y 04 giros tipo C.</t>
  </si>
  <si>
    <t>Apoyar  al titular de la licencia para  el tramite de dictamenes requeridos de Proteccion civil y Ecologia. Respecto a Dictamen Ecologico  de 1,071 giros solo 113 requieren dictamen ecologico,  y de 1,071 giros, solo  29  requieren dictamen de proteccion civil, en el  2020. En respecto del Dictamen ecologico se realizaron a  113 empresas y en respecto del dictamen de proteccion civil  se realizaron 29  a giros tipo C(empresas o industrias, protocolo por el departamento de padron y licencias). son  1,071  Inspecciones de proteccion civil  esto compete a los giros comerciales  tipo a,b y c.   En cuestion de empresas se requiere el dictamen de Ecologia, y en caso que el dictamen  no sea emitido como resolutivo por el mismo departamento de ecologia,al no cumplir con estos requisitos por parte de la empresa  no se apertura o refrenda la licencia municipal y el Dictamen de proteccion civil solo se requiere para las empresas y en referencia de inspecciones por parte de proteccion civil es para todos los giros comerciales tipo A,B,C.</t>
  </si>
  <si>
    <t>Recibir capacitacion especializada  y personal,para mantener  una constante  disciplina  de ahorro y cuidado del desperdicio en el material. En el 2020 se recibieron 2 capacitaciones  para 5 personas del area de padron licencias. De acuerdo a lo anterior y en respecto  a la oficina, debe tener un mayor manejo para la utilizacion del material dentro del area y tener mayor ahorro del mismo.</t>
  </si>
  <si>
    <t>Actualizar el padron  de acuerdo al conocimiento  de los nuevos domicilios  de los negocios, en el  año 2020  se registraron 10 cambios de domicilio. De acuerdo a lo anterior son giros comerciales tipo A(Farmacias, abarrotes, cosmeticos, cursos de maquillaje etc.)</t>
  </si>
  <si>
    <t xml:space="preserve">Aumentar el porcentaje de las licencias municipales que se tiene en el registro del padron, en el  2019 en el mes de enero a junio   se refrendaron 689 giros, esto mas otros movimientos  de acuerdo a bajas, extravios, aperturas, cambio de domicilio, cambio de giro y cambio de propietario, anuencias de peleas de gallos, anuncios,multas y giros restringidos es un total de 1,034 durante este ano  y  de acuerdo al año  2020 en el mes de enero a junio  se refrendaron 755 giros,  esto mas otros movimientos  de acuerdo a bajas, extravios, aperturas, cambio de domicilio, cambio de giro y cambio de propietario, anuencias de peleas de gallos, anuncios,multas y giros restringidos es un total de 1,071, en este ano.       </t>
  </si>
  <si>
    <t>En el año 2020, hubo 10  cambios de propietario.De acuerdo a lo anterior son 9 giros comerciales tipo A (Carnicerias, abarrotes, frutas y verduras, farmacia, cosmeticos etc) y 1 giros comerciales tipo B(Abarrotes con venta de cerveza en b.c., abarrotes vinos y licores)</t>
  </si>
  <si>
    <t>Actualizar el padron  de acuerdo a la existencia de  apertura de negocios, en el 2020 se aperturaron  129  giros.De acuerdo a lo anterior son 125 giros tipo A y 04 giros tipo C. Esto fue en las localidades de Ixtlahuacan, Aguilillas, Buenavista, Capilla, santa rosa,luis garcia,cedros,rodeo, lomas de la capilla, lomas de atequiza,atequiza, residencial la capilla, fraccionamiento las carretas,lomas de la capilla, rinconada las lomas,residencial huerta vieja, fraccionamiento huerta vieja,rinconada las lomas,fraccionamiento puerta del sol, fraccionamiento  valle de los sabinos 1,2,3 y 4, asi como valle de los olivos 1, y 2.</t>
  </si>
  <si>
    <t>Dar de alta  a los nuevos  locatarios y dar de baja a los que ya no se encuentran  y  Actualizar la base de datos  con las  4 variantes necesarias que son : Nombre del  titular del local, giro  comercial, domicilio y nombre del  mercado. En el 2020   hay  3 mercados: 1. Mercado Municipal de Ixtlahuacan de los Membrillos, 2.-Mercado de Artesanias y 3.-Mercado de Atequiza. En el mercado  Municipal de  Ixtlahuacan, en el año 2020, de 4 locales existentes  4 estaban en funcionamiento ; esto debido a la remodelacion del mercado municipal,en el mercado de artesanias en el 2020 de 12 locales existentes los mismo estan  en funcionamiento y en el 2019  de 12 locales existentes , los 12 estan en funcionamiento  y hubo 2 altas de giro tipo A, en el Mercado de  Atequiza de 16 locales existentes, los 16 estan activos, esto apartir del mes de marzo  2019 al mes de Junio del 2020. En el 2020 el mercado municipal de Ixtlahuacan aun se encuentra  cerrado  por cuestiones de remodelacion.</t>
  </si>
  <si>
    <t>Inspeccionar los comercios en las vias publicas para tener conocimiento de  los existentes y  en funcionamiento. En el 2020 se ubicaron 42 comercios ambulantes.</t>
  </si>
  <si>
    <t>Articulo 146.- Fraccion VI: Autorizar, expedir y firmar las ordenes de visitas de verificación o inspección y en su caso,revisar y suscribir las actas correspondientes.</t>
  </si>
  <si>
    <t>Articulo 146.- Fraccion II: Expedir, previo acuerdo del Presidente Municipal, las licencias y permisos para las actividades  comerciales en los términos de la legislación  fiscal, los ordenamientos municipales y en general,
las leyes administrativas aplicables.</t>
  </si>
  <si>
    <t>En el 2020  se tiene 3 mercados, 1 en la cabecera Municipal de Ixtlahuacan de los Membrillos, cuenta con 4 locales , no activos por la remodelacion del mercado,1 en la cabecera Municipal de Ixtlahuacan,  el cual se refiere al Mercado de Artesanias, cuenta con 12 locales (12 activos) y 1 en la localidad de Atequiza, el cual  cuenta  con 16 locales activos.</t>
  </si>
  <si>
    <t>Articulo 146.- Fraccion III:Tratándose de giros restringidos sobre venta y consumo de bebidas alcohólicas requerirá se apruebe la expedición de la licencia, mediante acuerdo del Consejo Municipal de Giros  Restringidos sobre venta y Consumo de Bebidas Alcohólicas, del cual forma parte como vocal técnico, teniendo derecho a voz en las sesiones del mismo, de conformidad con lo que la ley en la materia establece.</t>
  </si>
  <si>
    <t>El inspector debe manifestar dicha informacion al titular de Padron y licencias. 4.- Notificar por escrito  la informacion con hacienda municipal y asi mismo que  autorice  las actas de clausura y proceder con la misma. Aplicar  las multas correspondientes.  De esta forma  actualizar el padron.</t>
  </si>
  <si>
    <t>Al  inicio  de toda actividad economica formal deberan contar con el tramite de apertura de la  licencia Municipal , en  caso contrario se aplica la multa  por falta de empadronamiento, de acuerdo a la ley de ingresos del Municipio. En el 2020,  06  clausuras de registraron y  se registraron 32 multas, de las cuales    por falta de empadronamiento son  09 de las cuales:  05 de giro tipo A, y 4 tipo C, por falta de refrendo en tiempo y forma  10 de las cuales  son 7 tipo A,  y  3  tipo B, por ocultacion de giros gravados 05, de las cuales  4 son tipo A  y 1 tipo B , por no tener a la vista  la licencia 02, de giro tipo B, por  manifestar  datos falsos  del giro autorizado son 02, de los cuales 1 es giro tipo A y 1 giro tipo B, por  impedir  que personal  autorizado  de la administración municipal realice labores  de inspección y vigilancia , así como de supervisión fiscal es 2  de giro tipo A , por colocar anuncios en lugares no permitidos es 2 giro de tipo A. Para realizar una clausura se realiza lo siguiente:  1.- Se realizan 14 supervisiones en el municipio por semana, esto es 2 por dia.  2.-El inspector   debe encontrar o tener conocimiento de los giros no empadronados o cualquiera que sea el concepto de multa y clausura. 3.-El inspector debe manifestar dicha informacion al titular de Padron y licencias. 4.- Notificar por escrito  la informacion con hacienda municipal y asi mismo que  autorice  las actas de clausura y proceder con la misma. Aplicar  las multas correspondientes.  Asi mismo  actualizar el padron.</t>
  </si>
  <si>
    <t>Articulo 146.- Fraccion IX: Las demás que le confieran las disposiciones legales y administrativas en vigor, o se asigne el  Presidente Municipal.</t>
  </si>
  <si>
    <t>Es una facultad de la hacienda publica, la expedita autorizacion para la imposicion de sanciones por parte del area de padron y licencias. De acuerdo a lo anterior hubo 32 sanciones, mencionadas en la Actividad  4.9.</t>
  </si>
  <si>
    <t>Toda vez que se verifica  lo que comenta el reglamento muy independiente del tipo de giro, se expide la licencia municipal y es autorizada por el presidente Municipal.En el 2020 se aperturaron y refrendaron un total de  884 licencias.</t>
  </si>
  <si>
    <t>Detectar y regularizar los giros comerciales  formales que no se encuentran dentro del padron.. En el 2020 de enero a junio  se detectaron 129 giros comerciales tipo A y C  no empadronados.</t>
  </si>
  <si>
    <t>Una de la variantes para la autorizacion de cambio de domicilio es la Zonificacion, que sea compatible el uso de suelo. De acuerdo a lo anterior el departamento de desarrollo urbano solicita un dictamen de uso de suelo para determinar si es compatible o no el suelo para la integracion de los giros solicitados, por lo tanto solicita 4 requisitos para emitir el presente dictamen:  1 copia de identificacion de la persona que solicita el tramite, 1 copia del recibo vigente  del predial del local del cual  se esta solicitando el uso de suelo, 1 copia del recibo del agua potable vigente  del local del cual se solicita el uso de suelo y por ultimo 2 fotografias del local (1 de frente y  de fondo del local). Este tramite aplica para los giros comerciales tipo A,B,C,D Y E.</t>
  </si>
  <si>
    <t>1.- Expedir licencias municipales, Establecer la cantidad de cobro de las licencias municipales de acuerdo a la base de datos,Orientar  a los titulares de las licencias para realizar el pago de las mismas. Dirigir al personal operativo, para realizar inspecciones a los comercios. Dirigir al personal administrativo. En el 2020  se realizaron 1,734 inspecciones.</t>
  </si>
  <si>
    <t>Durante el 2020  en el mes de enero a marzo, se instalaron 7 tianguis dentro del Municipio, con un promedio de 55 comerciantes. No existe aumento  del 2019 al 2020 durante los meses de enero a marzo, estando activos hasta las fechas  anteriormente mencionadas en instalacion de tianguis.Del mes de abril al 20 de junio  del 2020 se encontraban inactivos por la pandemia covid-2019 y del 21 de Junio hasta hoy Julio se encuentra  del 25 al 40 % activo. solo los giros de primera necesidad.</t>
  </si>
  <si>
    <t>Cuantificar los costos de las multas, en base de la Ley de Ingresos del Municipio de Ixtlahuacan de los Membrillos.Durante el  año  2020, de 1,071 licencias solo 32  giros se hicieron acreedores a  multas. Por los siguientes 5 conceptos, por falta de empadronamiento, por falta de refrendo en tiempo y forma , por ocultacion de giros gravados, por impedir la  labor de los inspectores  en las diligencias y por no tener visible la licencia del giro comercial.</t>
  </si>
  <si>
    <t>(Cantidad de centros económicos (12) que impulsan el comercio y la economia familiar en el municipio que pueden ser incorporados al programa de fortalecimiento economico / Total de  centros económicos (12 que impulsan el comercio y la economia familiar en el municipio )*100</t>
  </si>
  <si>
    <t xml:space="preserve"> Dar de baja los negocios que se encuentran registrados  en el padron y ya no se encuentran en funcionamiento, en el 2019 fueron 06  bajas  en licencias municipales y en el ano 2020  fueron 14  bajas en licencias municipales.</t>
  </si>
  <si>
    <t>SEMAFORO DE CUMPLIMIENTO DE LOS PROYECTOS  y DE LA DIRECCION</t>
  </si>
  <si>
    <t>Avance en tiempo</t>
  </si>
  <si>
    <t>Avance  relativo</t>
  </si>
  <si>
    <t>Avances limitado</t>
  </si>
  <si>
    <t>Con Tiempo</t>
  </si>
  <si>
    <t>(Cantidad de actividades (05) a desarrollar para elaborar plan de empadronamiento, atención, seguimiento e impulso al comercio ambulante y locatario en mercados / Total de   actividades (07) a desarrollar para elaborar plan de empadronamiento, atención, seguimiento e impulso al comercio ambulante y locatario en mercados )*100</t>
  </si>
  <si>
    <t>(Cantidad de actividades (04) a desarrollar para organizar el padrón de licencias municipales otorgados por giro, calles y tipo de establecimiento  / Total de   actividades (06) a desarrollar para organizar el padrón de licencias municipales otorgados por giro, calles y tipo de establecimiento )*100</t>
  </si>
  <si>
    <t>(Cantidad de actividades (03) a desarrollar para detectar necesidades y elaborar  un programa de capacitacion desde la solicitud de licencia municipal por giro y de esta manera enriquecer la gestión financiera del centro economico/ Total de    actividades (05) a desarrollar para detectar necesidades de capacitacion desde la solicitud de licencia municipal por giro y de esta manera enriquecer la gestión financiera del centro economico )*100</t>
  </si>
  <si>
    <t>(Cantidad de actividades a desarrollar para establecer el procedimiento ejecutivo de revision, autorizacion o renovación de licencias municipales que fomentan el empleo formal  (06) y las que se encuentran en el empleo informal  (1) / Total de  actividades a desarrollar para establecer el procedimiento ejecutivo de revision, autorizacion o renovación de licencias municipales que fomentan el empleo formal  (06) y las que se encuentran en el empleo informal  (1) )*100</t>
  </si>
  <si>
    <t>En la MIR se establecen los proyectos que ha programado la dirección para cumplir con el indicador estrategico  durante la administración, con el cumplimiento al 100% de ellos y sus 10 variables dara cumplimiento a las meta individuales y de la dirección que constituyen el indicador estrategico o de evaluacion del exito ejercico el presupuesto asignado a la direccion y a cada proyecto y sus actividades, los informes bimensuales seran la suma de los valores relativos de cada bimestre que se va acumulando, hasta llegar al último bimestre de trabajo para su cumplimiento.</t>
  </si>
  <si>
    <t>INDICADORES  DE EVALUACION DEL DESEMPEÑO</t>
  </si>
  <si>
    <r>
      <t xml:space="preserve">INDICADORES  DE GESTIÓN    </t>
    </r>
    <r>
      <rPr>
        <b/>
        <i/>
        <sz val="18"/>
        <color theme="0" tint="-0.34998626667073579"/>
        <rFont val="Calibri"/>
        <family val="2"/>
        <scheme val="minor"/>
      </rPr>
      <t>(Objetivos y resultados)</t>
    </r>
  </si>
  <si>
    <t>NOVIEMBRE 2020</t>
  </si>
  <si>
    <t>OCTUBRE  2020</t>
  </si>
  <si>
    <t>DICIEMBRE 2020</t>
  </si>
  <si>
    <t>ENERO 2021</t>
  </si>
  <si>
    <t>FEBRERO 2021</t>
  </si>
  <si>
    <t>MARZO 2021</t>
  </si>
  <si>
    <t>ABRIL 2021</t>
  </si>
  <si>
    <t>MAYO 2021</t>
  </si>
  <si>
    <t>JUNIO 2021</t>
  </si>
  <si>
    <t>JULIO 2021</t>
  </si>
  <si>
    <t>AGOSTO 2021</t>
  </si>
  <si>
    <t>SEPTIEMBRE 2021</t>
  </si>
  <si>
    <t>De acuerdo a las actividades extraordinarias, referente a las festividades  dentro del municipio, durante el año 2020 se participa en 5 tipo de actividades, las cuales son las siguientes, feria del membrillo, Festival del dia de Muertos, Fiestas patronales, Festividades civicas, desfiles y  honores. En referencia al 2019 y 2020, en el 2019 si se llevaron acabo dichas festividades y en el 2020 se cancelaron por la pandemia covi-19</t>
  </si>
  <si>
    <t>Existe una  Detección de necesidades  de acuerdo a proteccion civil municipal por parte de la responsabilidad  de los usuarios  en  sus establecimientos  la cual se recomienda tomar capacitacion  sobre  riesgos  de acuerdo a la infraestructura de su negocio, esto aplica  a los siguientes giros :    Farmacias, Pastelerias, Ciber, Papelerias etc, de acuerdo  a este tipo de giro lo  que revisan es el cable el cual se encuentre en buenas condiciones, la senalizacion por ejemplo como ruta de evacuacion, Salida de Emergencia, Extintor y la instalacion del mismo, para Giros Tipo B (Restaurant- Bar, Bares, Billares, Abarrotes con venta de cerveza en B.C , Licorerias , etc ) y Giros  Tipo C(Empresas), Giros Tipo D y Giros Tipos D.         Recomendar tomar capacitacion  sobre los contaminantes  al medio ambiente dentro del negocio, según sea el giro.                                                2.- Se recomienda a los usuarios  o titulares de las licencias Municipales  de giro industrial ,  tomar capacitacion  sobre los contaminantes  al medio ambiente dentro del negocio, de acuerdo a los giros comerciales tipo  c (Departamento de Ecologia).     3.- Se recomienda  a los titulares de la licencias muncipales   muy independiente del giro,  tomar capacitacion  sobre la programacion de sistemas  asi como de contabilidad.Aplicable para los giros comerciales Tipo A, b,d y e.(Actualmente se considera necesaria  la deteccion por parte de proteccion civil para cada uno de los giros comreciales contemplados en el catalogo de giros, donde se recomienda  la capacitacion sobre los riegos de acuerdo  a la infraestuctura de su negocio)</t>
  </si>
  <si>
    <r>
      <t xml:space="preserve"> Se realiza un padrón por años, para el diagnostico del sector contemplando lo siguiente : a) estado que presenta el sector en su entidad federativa b) padron de unidades en el 2021 c) padron de unidades en 2020 d) Detencion de las principales demandas del sector  e) analisis de las causas del cierre y aperturas  de unidades de dicho sector</t>
    </r>
    <r>
      <rPr>
        <sz val="11"/>
        <color theme="1"/>
        <rFont val="Arial"/>
        <family val="2"/>
      </rPr>
      <t>(Actualmente se realiza y actualiza un padrón).</t>
    </r>
  </si>
  <si>
    <r>
      <t>Dirigir al personal operativo, para realizar y reforzar  cada seis meses las inspecciones a los  1,734 comercios, para sumar  al  año 3,468 inspecciones a los comercios  dentro de todo el Municipio de Ixtlahuacan de los membrillos, de acuerdo a las localidades y fraccionamientos antes mencionados en el punto anterior.</t>
    </r>
    <r>
      <rPr>
        <sz val="11"/>
        <color rgb="FF000000"/>
        <rFont val="Calibri"/>
        <family val="2"/>
        <scheme val="minor"/>
      </rPr>
      <t>(Se realizan 1734 inspecciones cada seis meses)</t>
    </r>
  </si>
  <si>
    <r>
      <t>Se cuenta con un programa  para que al momento de  iniciar  con algun giro comercial, se recomienda  formar parte del padron (realizar la apertura) ya que una vez hecho  omitira la multa por falta de empadronamiento, de acuerdo a la ley de ingresos del Municipio. En el 2020  se tiene 3 mercados, 1 en la cabecera Municipal de Ixtlahuacan de los Membrillos, cuenta con 4 locales , no activos por la remodelacion del mercado,1 en la cabecera Municipal de Ixtlahuacan,  el cual se refiere al Mercado de Artesanias, cuenta con 12 locales (12 activos) y 1 en la localidad de Atequiza, el cual  cuenta  con 16 locales activos.</t>
    </r>
    <r>
      <rPr>
        <sz val="11"/>
        <color rgb="FF000000"/>
        <rFont val="Calibri"/>
        <family val="2"/>
        <scheme val="minor"/>
      </rPr>
      <t>(Actualmente  existen 03 mercados y con los locales antes mencionados en el Municipio)</t>
    </r>
  </si>
  <si>
    <r>
      <t xml:space="preserve">En la Cartera de proyectos para mejorar la prestacion de servicios publicos, interviene un programa operativo anual  del cual se desprenden 7 variantes:  a)  Nombre de cada proyecto  b) objetivo c)Unidad administrativa responsible d)  cronograma (calendario de actividades) e)Alcance( entregables de cada proyecto ) f) costo(presupuesto de cada proyecto)g) ficha de indicadores de seguimiento h) presenta por lo menos  un proyecto de los   cinco servicios publicos diferentes  </t>
    </r>
    <r>
      <rPr>
        <sz val="11"/>
        <color rgb="FF000000"/>
        <rFont val="Calibri"/>
        <family val="2"/>
        <scheme val="minor"/>
      </rPr>
      <t>(Actualmente  interviene un programa operativo anual con 7 variantes en la cartera de proyectos)</t>
    </r>
  </si>
  <si>
    <r>
      <t xml:space="preserve"> El  Programa operativo  para prestación de servicios públicos cuenta con 5 varientes:a)  Objetivo  b)Responsables de actividades c) Calendario d) Resultados  esperados  k)Metas de servicios de mercados publicos.</t>
    </r>
    <r>
      <rPr>
        <sz val="11"/>
        <color rgb="FF000000"/>
        <rFont val="Calibri"/>
        <family val="2"/>
        <scheme val="minor"/>
      </rPr>
      <t>(Actualmente cuenta con las 5 variantes el programa operativo)</t>
    </r>
  </si>
  <si>
    <r>
      <t>Se realiza 1 reporte de mantenimiento de los mercados cada  mes para que sumen por año , 12  reportes de mantenimiento para servicio de mercados publicos.</t>
    </r>
    <r>
      <rPr>
        <sz val="11"/>
        <color rgb="FF000000"/>
        <rFont val="Calibri"/>
        <family val="2"/>
        <scheme val="minor"/>
      </rPr>
      <t>(Actualmente se realiza 1 reporte  de mantenimiento en los mercados, cada mes  para que sumen 12 al año)</t>
    </r>
  </si>
  <si>
    <r>
      <t xml:space="preserve"> Existe un método  de calculo,para la cobertura de mercados en el servicio publico per  capita  : (total de mercados publicos en el ano evaluado total de habitantes en el ano evaluado) *100,000 habitantes).</t>
    </r>
    <r>
      <rPr>
        <sz val="11"/>
        <color rgb="FF000000"/>
        <rFont val="Calibri"/>
        <family val="2"/>
        <scheme val="minor"/>
      </rPr>
      <t>(Actuamente se cuenta con el método de calculo)</t>
    </r>
  </si>
  <si>
    <r>
      <t>Existe un manual de organizacion   dentro de oficialia mayor de padrón y licencias  de la cual  contiene lo siguiente :A) Disposicion normativa municipal  que regula el sector, publicado en termino de la legislacion estatal. B) Organigrama de la unidad administrativa de  desarrrollo economico. C) Manual de Organizacion de la unidad administrativa de desarrollo economico.</t>
    </r>
    <r>
      <rPr>
        <sz val="11"/>
        <color rgb="FF000000"/>
        <rFont val="Calibri"/>
        <family val="2"/>
        <scheme val="minor"/>
      </rPr>
      <t>(Para el manual de organización  existen 3  variantes)</t>
    </r>
  </si>
  <si>
    <r>
      <t>La oficialia mayor de padron y licencias realiza un programa operativo anual , el cual consiste en :a) Objetivos b) Metas por ano c) Lineas de accion  d) Esquema de coordinacion y vinculacion e) calendario de actividades del ano en curso.</t>
    </r>
    <r>
      <rPr>
        <sz val="11"/>
        <color rgb="FF000000"/>
        <rFont val="Calibri"/>
        <family val="2"/>
        <scheme val="minor"/>
      </rPr>
      <t>(El programa operativo anual consiste en 5 variantes).</t>
    </r>
  </si>
  <si>
    <r>
      <t>Para la estructura organizacional  se cuenta con 1 reglamento(Entidad o dependencia de la administracion pública municipal prevista en su normativa organica (reglamento o bando) y que fue creada para el ejercicio de las atribuciones y despacho de los asuntos que corresponden al municipio.), 1 manual de operativo( Documento oficial que describe claramente la estructura y funciones asignas a las areas operativas de cada unidad administrativa del municipio) y un organigrama(Respresentacion grafcia de la estructura organica de la administracion publica municipal)</t>
    </r>
    <r>
      <rPr>
        <sz val="11"/>
        <color rgb="FF000000"/>
        <rFont val="Calibri"/>
        <family val="2"/>
        <scheme val="minor"/>
      </rPr>
      <t>(Para la estructura organizacional se cuenta con 1 reglamento).</t>
    </r>
  </si>
  <si>
    <r>
      <t>El programa operativo anual se realiza en el mes de octubre</t>
    </r>
    <r>
      <rPr>
        <sz val="11"/>
        <color rgb="FF000000"/>
        <rFont val="Calibri"/>
        <family val="2"/>
        <scheme val="minor"/>
      </rPr>
      <t>(se realiza en el mes de octubre).</t>
    </r>
  </si>
  <si>
    <r>
      <t>Para  autorizar el Consejo Municipal de Mejora Regulatoria, se consideran 3 criterios :Servicio : cualquier beneficio o actividad , que los sujetos obligados, en el ambito de su competencia, previa solicitud y cumplimiento de los requisitos aplicables.        Tramite : Cualquier solicitud o entrega de informacion que las personas fisicas o morales  del sector privado realizan ante la autoridad competente en el ambito federal de las entidades federativas, municipal  o de la alcaldia ya sea para cumplir una obligacion o en general  a fin de que se emita una resolucion.</t>
    </r>
    <r>
      <rPr>
        <sz val="11"/>
        <color rgb="FF000000"/>
        <rFont val="Calibri"/>
        <family val="2"/>
        <scheme val="minor"/>
      </rPr>
      <t>(Se consideran los 3 criterios  para  autorizar el  Consejo Municipal de Mejora Regulatoria)  .</t>
    </r>
  </si>
  <si>
    <r>
      <t>De acuerdo a 1  reglamento  interno de padron y licencias.</t>
    </r>
    <r>
      <rPr>
        <sz val="11"/>
        <color rgb="FF000000"/>
        <rFont val="Calibri"/>
        <family val="2"/>
        <scheme val="minor"/>
      </rPr>
      <t>(Se cuenta con 1  reglamento interno)</t>
    </r>
  </si>
  <si>
    <r>
      <t>De acuerdo a las actividades extracurriculares, referente a las festividades  dentro del municipio, durante el año, se participa en 5 tipo de actividades, las cuales son las siguientes, feria del membrillo, Festival del dia de Muertos, Fiestas patronales, Festividades civicas, desfiles y  honores.</t>
    </r>
    <r>
      <rPr>
        <sz val="11"/>
        <color rgb="FF000000"/>
        <rFont val="Calibri"/>
        <family val="2"/>
        <scheme val="minor"/>
      </rPr>
      <t>(Se participa en  5actividades extracurriculares dentro del Municipio, mas por el momento se encuentran restringidas por pandemia)</t>
    </r>
  </si>
  <si>
    <r>
      <t>Coordinar diariamente, los 365 dias del año  con el departamento de desarrollo urbano para la autorizacion de cambios de domicilio en giros comerciales  de giro restringido,   asi como con el consejo de  Municipal de Giros Restringidos.</t>
    </r>
    <r>
      <rPr>
        <sz val="11"/>
        <color rgb="FF000000"/>
        <rFont val="Calibri"/>
        <family val="2"/>
        <scheme val="minor"/>
      </rPr>
      <t>(Es una regla de coordinación los 365 dias del año).</t>
    </r>
  </si>
  <si>
    <r>
      <t>Se convoca al consejo de giros restringidos   una vez por mes para que sumen  al año 12 sesiones y  dichos giros  promovidos sean autorizados.</t>
    </r>
    <r>
      <rPr>
        <sz val="11"/>
        <color rgb="FF000000"/>
        <rFont val="Calibri"/>
        <family val="2"/>
        <scheme val="minor"/>
      </rPr>
      <t>(Actualmente no se ha sesionado por  falta de solicitudes).</t>
    </r>
  </si>
  <si>
    <r>
      <t>Existe un programa   para la situacion de mercados  del cual se desprenden 2 variantes :a) Numero de mercados públicos  municipales   b)Numero de  mercados ambulantes(tianguis) municipio .</t>
    </r>
    <r>
      <rPr>
        <sz val="11"/>
        <color theme="1"/>
        <rFont val="Arial"/>
        <family val="2"/>
      </rPr>
      <t>(Actualmente se aplican las 2 variantes  para un programa para la situacion de mercados).</t>
    </r>
  </si>
  <si>
    <r>
      <t>Existe un plan de empadronamiento  para dar de alta  a los nuevos  locatarios y dar de baja a los que ya no se encuentran   y   asi mismo actualizar la base de datos  con las  4 variantes necesarias que son : Nombre del  titular del local, giro  comercial, domicilio y nombre del  mercado</t>
    </r>
    <r>
      <rPr>
        <sz val="11"/>
        <color theme="1"/>
        <rFont val="Arial"/>
        <family val="2"/>
      </rPr>
      <t>(Actualmente se tiene un plan  de empadronamiento  para  la actualizacion  de la base de datos con las 4 variantes).</t>
    </r>
  </si>
  <si>
    <r>
      <t>Se  puede cuantificar  las sanciones que hubo dentro del periodo para su ejecucion, por los siguientes 5 conceptos:1.- falta de empadronamiento, 2.- falta de refrendo en tiempo y forma , 3.- ocultacion de giros gravados, 4.- impedir la  labor de los inspectores  en las diligencias y  5.- no tener visible la licencia del giro comercial.</t>
    </r>
    <r>
      <rPr>
        <sz val="11"/>
        <color theme="1"/>
        <rFont val="Arial"/>
        <family val="2"/>
      </rPr>
      <t>(Actualmente  se cuantifican  las sanciones dentro del periodo para su ejecucion por los 5 conceptos mencionados).</t>
    </r>
  </si>
  <si>
    <r>
      <t>Se realizaron   10  aperturas y  clausuras al año por expedita autorizacion  de la hacienda publica, ya que es una facultad  de la misma, asi como la imposicion de sanciones por parte del area de padron y licencias.</t>
    </r>
    <r>
      <rPr>
        <sz val="11"/>
        <color theme="1"/>
        <rFont val="Arial"/>
        <family val="2"/>
      </rPr>
      <t>(se han realizado refrendos)</t>
    </r>
    <r>
      <rPr>
        <b/>
        <sz val="11"/>
        <color theme="1"/>
        <rFont val="Arial"/>
        <family val="2"/>
      </rPr>
      <t xml:space="preserve"> </t>
    </r>
  </si>
  <si>
    <r>
      <t xml:space="preserve"> Muy independiente del tipo de giro, 1734  licencias fueron  expedidas  y  autorizadas  por el presidente Municipal.</t>
    </r>
    <r>
      <rPr>
        <sz val="11"/>
        <color theme="1"/>
        <rFont val="Arial"/>
        <family val="2"/>
      </rPr>
      <t>(Actualmente existen 1734 licencias )</t>
    </r>
  </si>
  <si>
    <r>
      <t>Se cuenta con 1 padron  elaborado  en la oficina de padron y licencias  para organizar por 10 variabales y asi  actualizar  por altas y bajas el padron.</t>
    </r>
    <r>
      <rPr>
        <sz val="11"/>
        <color rgb="FF000000"/>
        <rFont val="Arial"/>
        <family val="2"/>
      </rPr>
      <t>(Actualmente se cuenta con 1 padron para organizar por 10 variables).</t>
    </r>
  </si>
  <si>
    <r>
      <t>Realizar 1,734  inspecciones  cada seis meses  y sumen  al año 3,468,  para detectar y regularizar los giros comerciales que no se encuentran dentro del padron.</t>
    </r>
    <r>
      <rPr>
        <sz val="11"/>
        <color rgb="FF000000"/>
        <rFont val="Arial"/>
        <family val="2"/>
      </rPr>
      <t>(Actualmente se realizan inspecciones a los 1734 giros y mas que alla en el municipio).</t>
    </r>
  </si>
  <si>
    <r>
      <t>Reforzar las inspecciones  cada seis meses  de los 1734 giros para que sumen   al año 3,468 inspecciones   y dar seguimiento  a las licencias vencidas para lograr la actualizacion del padron.</t>
    </r>
    <r>
      <rPr>
        <sz val="11"/>
        <color rgb="FF000000"/>
        <rFont val="Arial"/>
        <family val="2"/>
      </rPr>
      <t>(Actualmente  se realizan inspecciones de los 1734 giros en el Municipio).</t>
    </r>
  </si>
  <si>
    <r>
      <t>De acuerdo a la deteccion de necesidades  para la inclusion social  existen 3 variantes : 1.- Atencion inmediata a  personas de tercera edad y  con discapacidad. 2.- Priorizar  la atencion  a personas de la tercera edad y discapatados. 3.- Agilizar el tramite: solicitar a las areas  involucradas en  el tramite la agilazacion  y entrega de dictamenes.</t>
    </r>
    <r>
      <rPr>
        <sz val="11"/>
        <color rgb="FF000000"/>
        <rFont val="Arial"/>
        <family val="2"/>
      </rPr>
      <t>(Actualmente  se cumplen las 3 variantes).</t>
    </r>
  </si>
  <si>
    <r>
      <t>1 de la necesidades que se detecto por parte de la oficialia mayor de padron y licencias para mejor servicio a la ciudadania, fueron 3 variantes  1.- donde se acondiciona  el lugar o area para  la comodidad de los usuarios   para  llevar acabo el tramite  de obtencion o refrendo de licencia municipal., 2.-se apoya de manera  particular en el llenado del formato de apertura y 3.- se cuenta con mas personal  para para la  atencion  de usuarios.</t>
    </r>
    <r>
      <rPr>
        <sz val="11"/>
        <color rgb="FF000000"/>
        <rFont val="Arial"/>
        <family val="2"/>
      </rPr>
      <t>(Actualmente se cumple con las 3 variantes cubriendo una de las necesidades detectadas)</t>
    </r>
  </si>
  <si>
    <r>
      <t>Para el tramite  de una licencia se lleva acabo 1 Análisis y Dictamen, por lo tanto de acuerdo  a los 11 requisitos solicitados, cumpliendo  con   7 de ellos se da inicio al proceso del tramite de la misma, se realiza el pago y  se elabora la licencia.</t>
    </r>
    <r>
      <rPr>
        <sz val="11"/>
        <color rgb="FF000000"/>
        <rFont val="Arial"/>
        <family val="2"/>
      </rPr>
      <t>(Actualmente aun se requieren 11 requisitos y cumpliendo con  7 de ellos puede proceder a realizarse el tramite).</t>
    </r>
  </si>
  <si>
    <r>
      <t>Reforzar las inspecciones  cada seis meses  de los 1734 giros para que sumen   al año 3,468 inspecciones   y dar seguimiento  a las licencias vencidas para lograr la actualizacion del padron.</t>
    </r>
    <r>
      <rPr>
        <sz val="11"/>
        <color rgb="FF000000"/>
        <rFont val="Arial"/>
        <family val="2"/>
      </rPr>
      <t>(De 1734 giros se actualizaron 1950  hasta el mes de Enero 2021).</t>
    </r>
  </si>
  <si>
    <r>
      <t>Se refrendaron  y aperturaron 1,734 licencias en total, para atraer y retener inversion en la principal actividad ecónomica del municipio mediante una estrategía municipal de ordenamiento  y promoción, en coordinación con los distintos niveles de gobierno.</t>
    </r>
    <r>
      <rPr>
        <sz val="11"/>
        <rFont val="Calibri"/>
        <family val="2"/>
        <scheme val="minor"/>
      </rPr>
      <t>(Son 1950 licencias  en total en apertura y refrendo anexando enero 2021 )</t>
    </r>
  </si>
  <si>
    <t>1.-  Reglamento de administracion Pùblica Municipal</t>
  </si>
  <si>
    <t>2.- Plan Municipal de Desarrollo y Gobernanza</t>
  </si>
  <si>
    <t>3.- Generar la informaciòn para variables de indicadores del Desempeño</t>
  </si>
  <si>
    <t>4.- Plan Estrategico para Seguimiento a Alerta de Genero conta la Mujer</t>
  </si>
  <si>
    <t>5.- Ciudad Amigable con Adultos Mayores</t>
  </si>
  <si>
    <t>6.- Guìa consultiva para el Desempeño Municipal</t>
  </si>
  <si>
    <t>Actividad 5.11</t>
  </si>
  <si>
    <t>Actividad 5.12</t>
  </si>
  <si>
    <t>Actividad 5.13</t>
  </si>
  <si>
    <t>Actividad 5.14</t>
  </si>
  <si>
    <t>Actividad 5.15</t>
  </si>
  <si>
    <t>Actividad 5.16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</si>
</sst>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quot;$&quot;#,##0.0"/>
    <numFmt numFmtId="166" formatCode="&quot;$&quot;#,##0.00"/>
    <numFmt numFmtId="167" formatCode="_-[$€-2]* #,##0.00_-;\-[$€-2]* #,##0.00_-;_-[$€-2]* &quot;-&quot;??_-"/>
    <numFmt numFmtId="168" formatCode="0.0%"/>
    <numFmt numFmtId="169" formatCode="0.0000"/>
  </numFmts>
  <fonts count="95" x14ac:knownFonts="1">
    <font>
      <sz val="11"/>
      <color theme="1"/>
      <name val="Calibri"/>
      <family val="2"/>
      <scheme val="minor"/>
    </font>
    <font>
      <sz val="11"/>
      <color theme="1"/>
      <name val="Calibri"/>
      <family val="2"/>
      <scheme val="minor"/>
    </font>
    <font>
      <sz val="28"/>
      <color theme="0"/>
      <name val="Arial Black"/>
      <family val="2"/>
    </font>
    <font>
      <sz val="22"/>
      <color theme="2" tint="-0.499984740745262"/>
      <name val="Arial Black"/>
      <family val="2"/>
    </font>
    <font>
      <sz val="10"/>
      <color theme="1"/>
      <name val="Calibri"/>
      <family val="2"/>
      <scheme val="minor"/>
    </font>
    <font>
      <sz val="24"/>
      <color theme="2" tint="-0.499984740745262"/>
      <name val="Arial Black"/>
      <family val="2"/>
    </font>
    <font>
      <b/>
      <sz val="10"/>
      <color theme="0"/>
      <name val="Arial"/>
      <family val="2"/>
    </font>
    <font>
      <sz val="10"/>
      <color theme="1"/>
      <name val="Californian FB"/>
      <family val="1"/>
    </font>
    <font>
      <b/>
      <sz val="14"/>
      <color theme="0"/>
      <name val="Californian FB"/>
      <family val="1"/>
    </font>
    <font>
      <b/>
      <sz val="10"/>
      <name val="Calibri"/>
      <family val="2"/>
      <scheme val="minor"/>
    </font>
    <font>
      <sz val="10"/>
      <name val="Californian FB"/>
      <family val="1"/>
    </font>
    <font>
      <b/>
      <sz val="10"/>
      <color theme="0"/>
      <name val="Californian FB"/>
      <family val="1"/>
    </font>
    <font>
      <b/>
      <sz val="14"/>
      <name val="Arial"/>
      <family val="2"/>
    </font>
    <font>
      <b/>
      <sz val="12"/>
      <color theme="0"/>
      <name val="Californian FB"/>
      <family val="1"/>
    </font>
    <font>
      <sz val="9"/>
      <color rgb="FF000000"/>
      <name val="Calibri"/>
      <family val="2"/>
      <scheme val="minor"/>
    </font>
    <font>
      <sz val="9"/>
      <color theme="1"/>
      <name val="Calibri"/>
      <family val="2"/>
      <scheme val="minor"/>
    </font>
    <font>
      <b/>
      <sz val="11"/>
      <color rgb="FFFF0000"/>
      <name val="Arial"/>
      <family val="2"/>
    </font>
    <font>
      <sz val="9"/>
      <name val="Calibri"/>
      <family val="2"/>
      <scheme val="minor"/>
    </font>
    <font>
      <sz val="9"/>
      <color theme="1"/>
      <name val="Arial Narrow"/>
      <family val="2"/>
    </font>
    <font>
      <sz val="9"/>
      <color theme="0"/>
      <name val="Calibri"/>
      <family val="2"/>
      <scheme val="minor"/>
    </font>
    <font>
      <b/>
      <sz val="11"/>
      <name val="Calibri"/>
      <family val="2"/>
      <scheme val="minor"/>
    </font>
    <font>
      <b/>
      <sz val="14"/>
      <name val="Calibri"/>
      <family val="2"/>
      <scheme val="minor"/>
    </font>
    <font>
      <sz val="8"/>
      <color theme="1"/>
      <name val="Calibri"/>
      <family val="2"/>
      <scheme val="minor"/>
    </font>
    <font>
      <b/>
      <sz val="9"/>
      <color rgb="FFFF0000"/>
      <name val="Arial"/>
      <family val="2"/>
    </font>
    <font>
      <b/>
      <sz val="10"/>
      <color rgb="FFFF0000"/>
      <name val="Arial"/>
      <family val="2"/>
    </font>
    <font>
      <sz val="9"/>
      <color rgb="FF000000"/>
      <name val="Arial"/>
      <family val="2"/>
    </font>
    <font>
      <sz val="9"/>
      <color theme="1"/>
      <name val="Arial"/>
      <family val="2"/>
    </font>
    <font>
      <sz val="9"/>
      <name val="Arial"/>
      <family val="2"/>
    </font>
    <font>
      <sz val="9"/>
      <color theme="0"/>
      <name val="Californian FB"/>
      <family val="1"/>
    </font>
    <font>
      <b/>
      <sz val="9"/>
      <name val="Californian FB"/>
      <family val="1"/>
    </font>
    <font>
      <sz val="9"/>
      <color rgb="FF000000"/>
      <name val="Arial Narrow"/>
      <family val="2"/>
    </font>
    <font>
      <sz val="9"/>
      <color theme="1"/>
      <name val="Californian FB"/>
      <family val="1"/>
    </font>
    <font>
      <b/>
      <sz val="9"/>
      <color rgb="FFFF0000"/>
      <name val="Calibri"/>
      <family val="2"/>
      <scheme val="minor"/>
    </font>
    <font>
      <b/>
      <sz val="9"/>
      <name val="Arial"/>
      <family val="2"/>
    </font>
    <font>
      <b/>
      <sz val="10"/>
      <color rgb="FFFF0000"/>
      <name val="Calibri"/>
      <family val="2"/>
      <scheme val="minor"/>
    </font>
    <font>
      <sz val="12"/>
      <name val="Arial"/>
      <family val="2"/>
    </font>
    <font>
      <b/>
      <sz val="9"/>
      <color theme="1"/>
      <name val="Calibri"/>
      <family val="2"/>
      <scheme val="minor"/>
    </font>
    <font>
      <sz val="9"/>
      <color theme="7" tint="-0.249977111117893"/>
      <name val="Calibri"/>
      <family val="2"/>
      <scheme val="minor"/>
    </font>
    <font>
      <sz val="9"/>
      <name val="Arial Narrow"/>
      <family val="2"/>
    </font>
    <font>
      <b/>
      <sz val="9"/>
      <color rgb="FFFF0000"/>
      <name val="Arial Narrow"/>
      <family val="2"/>
    </font>
    <font>
      <b/>
      <sz val="9"/>
      <name val="Calibri"/>
      <family val="2"/>
      <scheme val="minor"/>
    </font>
    <font>
      <sz val="12"/>
      <color theme="1"/>
      <name val="Arial"/>
      <family val="2"/>
    </font>
    <font>
      <sz val="11"/>
      <name val="Calibri"/>
      <family val="2"/>
      <scheme val="minor"/>
    </font>
    <font>
      <sz val="11"/>
      <name val="Arial Narrow"/>
      <family val="2"/>
    </font>
    <font>
      <b/>
      <sz val="11"/>
      <color rgb="FFFF0000"/>
      <name val="Calibri"/>
      <family val="2"/>
      <scheme val="minor"/>
    </font>
    <font>
      <sz val="12"/>
      <color theme="1"/>
      <name val="Calibri"/>
      <family val="2"/>
      <scheme val="minor"/>
    </font>
    <font>
      <sz val="12"/>
      <color theme="1"/>
      <name val="Arial Narrow"/>
      <family val="2"/>
    </font>
    <font>
      <b/>
      <sz val="9"/>
      <color theme="1"/>
      <name val="Arial"/>
      <family val="2"/>
    </font>
    <font>
      <sz val="11"/>
      <name val="Arial"/>
      <family val="2"/>
    </font>
    <font>
      <sz val="9"/>
      <name val="Californian FB"/>
      <family val="1"/>
    </font>
    <font>
      <sz val="8"/>
      <color indexed="8"/>
      <name val="Arial"/>
      <family val="2"/>
    </font>
    <font>
      <sz val="9"/>
      <color theme="5" tint="-0.249977111117893"/>
      <name val="Arial"/>
      <family val="2"/>
    </font>
    <font>
      <sz val="9"/>
      <color indexed="8"/>
      <name val="Arial"/>
      <family val="2"/>
    </font>
    <font>
      <sz val="9"/>
      <color indexed="10"/>
      <name val="Arial"/>
      <family val="2"/>
    </font>
    <font>
      <b/>
      <sz val="9"/>
      <color rgb="FF000000"/>
      <name val="Arial"/>
      <family val="2"/>
    </font>
    <font>
      <sz val="9"/>
      <color theme="7" tint="-0.249977111117893"/>
      <name val="Arial"/>
      <family val="2"/>
    </font>
    <font>
      <sz val="10"/>
      <color theme="1"/>
      <name val="Arial"/>
      <family val="2"/>
    </font>
    <font>
      <sz val="10"/>
      <name val="Arial"/>
      <family val="2"/>
    </font>
    <font>
      <u/>
      <sz val="11"/>
      <color theme="1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0"/>
      <color theme="1"/>
      <name val="Calibri"/>
      <family val="2"/>
      <scheme val="minor"/>
    </font>
    <font>
      <b/>
      <sz val="18"/>
      <color theme="1"/>
      <name val="Calibri"/>
      <family val="2"/>
      <scheme val="minor"/>
    </font>
    <font>
      <b/>
      <sz val="14"/>
      <color theme="1"/>
      <name val="Calibri"/>
      <family val="2"/>
      <scheme val="minor"/>
    </font>
    <font>
      <b/>
      <sz val="11"/>
      <color theme="2" tint="-0.249977111117893"/>
      <name val="Calibri"/>
      <family val="2"/>
      <scheme val="minor"/>
    </font>
    <font>
      <b/>
      <sz val="12"/>
      <color theme="1"/>
      <name val="Calibri"/>
      <family val="2"/>
      <scheme val="minor"/>
    </font>
    <font>
      <b/>
      <sz val="10"/>
      <color theme="0"/>
      <name val="Calibri"/>
      <family val="2"/>
      <scheme val="minor"/>
    </font>
    <font>
      <b/>
      <sz val="9"/>
      <color theme="0"/>
      <name val="Arial"/>
      <family val="2"/>
    </font>
    <font>
      <b/>
      <sz val="14"/>
      <color theme="0"/>
      <name val="Calibri"/>
      <family val="2"/>
      <scheme val="minor"/>
    </font>
    <font>
      <b/>
      <sz val="12"/>
      <color theme="0"/>
      <name val="Calibri"/>
      <family val="2"/>
      <scheme val="minor"/>
    </font>
    <font>
      <b/>
      <sz val="11"/>
      <color theme="1"/>
      <name val="Arial"/>
      <family val="2"/>
    </font>
    <font>
      <b/>
      <sz val="11"/>
      <color rgb="FF000000"/>
      <name val="Arial"/>
      <family val="2"/>
    </font>
    <font>
      <b/>
      <sz val="12"/>
      <name val="Arial"/>
      <family val="2"/>
    </font>
    <font>
      <b/>
      <sz val="12"/>
      <color rgb="FFFF0000"/>
      <name val="Arial"/>
      <family val="2"/>
    </font>
    <font>
      <b/>
      <sz val="11"/>
      <color rgb="FF000000"/>
      <name val="Calibri"/>
      <family val="2"/>
      <scheme val="minor"/>
    </font>
    <font>
      <sz val="9"/>
      <color rgb="FFFF0000"/>
      <name val="Arial"/>
      <family val="2"/>
    </font>
    <font>
      <sz val="11"/>
      <color rgb="FF000000"/>
      <name val="Calibri"/>
      <family val="2"/>
      <scheme val="minor"/>
    </font>
    <font>
      <sz val="11"/>
      <color rgb="FF000000"/>
      <name val="Arial"/>
      <family val="2"/>
    </font>
    <font>
      <sz val="11"/>
      <color theme="1"/>
      <name val="Arial"/>
      <family val="2"/>
    </font>
    <font>
      <i/>
      <sz val="10"/>
      <color theme="1"/>
      <name val="Calibri"/>
      <family val="2"/>
      <scheme val="minor"/>
    </font>
    <font>
      <b/>
      <sz val="11"/>
      <color theme="0"/>
      <name val="Arial"/>
      <family val="2"/>
    </font>
    <font>
      <b/>
      <sz val="11"/>
      <name val="Arial"/>
      <family val="2"/>
    </font>
    <font>
      <b/>
      <sz val="10"/>
      <color rgb="FF000000"/>
      <name val="Calibri"/>
      <family val="2"/>
      <scheme val="minor"/>
    </font>
    <font>
      <sz val="14"/>
      <name val="Arial"/>
      <family val="2"/>
    </font>
    <font>
      <b/>
      <sz val="12"/>
      <color rgb="FFFF0000"/>
      <name val="Calibri"/>
      <family val="2"/>
      <scheme val="minor"/>
    </font>
    <font>
      <sz val="10"/>
      <name val="Calibri"/>
      <family val="2"/>
      <scheme val="minor"/>
    </font>
    <font>
      <sz val="10"/>
      <color theme="0"/>
      <name val="Calibri"/>
      <family val="2"/>
      <scheme val="minor"/>
    </font>
    <font>
      <b/>
      <i/>
      <sz val="18"/>
      <color theme="0" tint="-0.34998626667073579"/>
      <name val="Calibri"/>
      <family val="2"/>
      <scheme val="minor"/>
    </font>
    <font>
      <sz val="9"/>
      <color rgb="FFFF0000"/>
      <name val="Calibri"/>
      <family val="2"/>
      <scheme val="minor"/>
    </font>
    <font>
      <b/>
      <sz val="12"/>
      <name val="Calibri"/>
      <family val="2"/>
      <scheme val="minor"/>
    </font>
    <font>
      <b/>
      <sz val="11"/>
      <color theme="0" tint="-0.34998626667073579"/>
      <name val="Calibri"/>
      <family val="2"/>
      <scheme val="minor"/>
    </font>
    <font>
      <b/>
      <sz val="9"/>
      <color rgb="FF000000"/>
      <name val="Calibri"/>
      <family val="2"/>
      <scheme val="minor"/>
    </font>
    <font>
      <sz val="10"/>
      <color theme="0"/>
      <name val="Arial"/>
      <family val="2"/>
    </font>
    <font>
      <sz val="10"/>
      <color rgb="FF000000"/>
      <name val="Arial"/>
      <family val="2"/>
    </font>
  </fonts>
  <fills count="32">
    <fill>
      <patternFill patternType="none"/>
    </fill>
    <fill>
      <patternFill patternType="gray125"/>
    </fill>
    <fill>
      <patternFill patternType="solid">
        <fgColor theme="2" tint="-0.249977111117893"/>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0.34998626667073579"/>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DC7C8"/>
        <bgColor indexed="64"/>
      </patternFill>
    </fill>
    <fill>
      <patternFill patternType="solid">
        <fgColor theme="0" tint="-0.249977111117893"/>
        <bgColor indexed="64"/>
      </patternFill>
    </fill>
    <fill>
      <patternFill patternType="solid">
        <fgColor rgb="FFFFFF99"/>
        <bgColor indexed="64"/>
      </patternFill>
    </fill>
    <fill>
      <patternFill patternType="solid">
        <fgColor rgb="FFFFDBA7"/>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E0E0E0"/>
        <bgColor indexed="64"/>
      </patternFill>
    </fill>
    <fill>
      <patternFill patternType="solid">
        <fgColor rgb="FF92D050"/>
        <bgColor indexed="64"/>
      </patternFill>
    </fill>
    <fill>
      <patternFill patternType="solid">
        <fgColor rgb="FFFFC000"/>
        <bgColor indexed="64"/>
      </patternFill>
    </fill>
    <fill>
      <patternFill patternType="solid">
        <fgColor theme="1" tint="0.499984740745262"/>
        <bgColor indexed="64"/>
      </patternFill>
    </fill>
    <fill>
      <patternFill patternType="solid">
        <fgColor rgb="FFC00000"/>
        <bgColor indexed="64"/>
      </patternFill>
    </fill>
    <fill>
      <patternFill patternType="solid">
        <fgColor rgb="FFFFFF0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5" tint="0.39997558519241921"/>
        <bgColor indexed="64"/>
      </patternFill>
    </fill>
    <fill>
      <patternFill patternType="solid">
        <fgColor rgb="FF008000"/>
        <bgColor indexed="64"/>
      </patternFill>
    </fill>
    <fill>
      <patternFill patternType="solid">
        <fgColor rgb="FF00990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rgb="FFFF6699"/>
        <bgColor indexed="64"/>
      </patternFill>
    </fill>
    <fill>
      <patternFill patternType="solid">
        <fgColor theme="5" tint="-0.249977111117893"/>
        <bgColor indexed="64"/>
      </patternFill>
    </fill>
  </fills>
  <borders count="63">
    <border>
      <left/>
      <right/>
      <top/>
      <bottom/>
      <diagonal/>
    </border>
    <border>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4" tint="-0.499984740745262"/>
      </right>
      <top/>
      <bottom style="thin">
        <color theme="4" tint="-0.499984740745262"/>
      </bottom>
      <diagonal/>
    </border>
    <border>
      <left/>
      <right/>
      <top style="thin">
        <color theme="0" tint="-0.499984740745262"/>
      </top>
      <bottom style="thin">
        <color theme="0" tint="-0.499984740745262"/>
      </bottom>
      <diagonal/>
    </border>
    <border>
      <left/>
      <right style="thin">
        <color theme="4" tint="-0.499984740745262"/>
      </right>
      <top style="thin">
        <color theme="4" tint="-0.499984740745262"/>
      </top>
      <bottom style="thin">
        <color theme="4"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top/>
      <bottom/>
      <diagonal/>
    </border>
    <border>
      <left style="thin">
        <color auto="1"/>
      </left>
      <right style="thin">
        <color auto="1"/>
      </right>
      <top style="thin">
        <color auto="1"/>
      </top>
      <bottom/>
      <diagonal/>
    </border>
    <border>
      <left style="thin">
        <color theme="4" tint="-0.499984740745262"/>
      </left>
      <right/>
      <top style="thin">
        <color theme="4" tint="-0.499984740745262"/>
      </top>
      <bottom style="thin">
        <color theme="4" tint="-0.499984740745262"/>
      </bottom>
      <diagonal/>
    </border>
    <border>
      <left style="thin">
        <color auto="1"/>
      </left>
      <right style="thin">
        <color auto="1"/>
      </right>
      <top/>
      <bottom/>
      <diagonal/>
    </border>
    <border>
      <left/>
      <right/>
      <top style="thin">
        <color theme="4" tint="-0.499984740745262"/>
      </top>
      <bottom style="thin">
        <color theme="4" tint="-0.499984740745262"/>
      </bottom>
      <diagonal/>
    </border>
    <border>
      <left/>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4" tint="-0.499984740745262"/>
      </left>
      <right style="thin">
        <color theme="0" tint="-0.34998626667073579"/>
      </right>
      <top style="thin">
        <color theme="4" tint="-0.499984740745262"/>
      </top>
      <bottom style="thin">
        <color theme="4" tint="-0.499984740745262"/>
      </bottom>
      <diagonal/>
    </border>
    <border>
      <left style="thin">
        <color indexed="64"/>
      </left>
      <right/>
      <top/>
      <bottom style="thin">
        <color indexed="64"/>
      </bottom>
      <diagonal/>
    </border>
    <border>
      <left/>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theme="0" tint="-0.34998626667073579"/>
      </left>
      <right style="thin">
        <color theme="0" tint="-0.14990691854609822"/>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right/>
      <top style="thin">
        <color theme="0" tint="-0.14996795556505021"/>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right style="thin">
        <color indexed="64"/>
      </right>
      <top style="thin">
        <color indexed="64"/>
      </top>
      <bottom/>
      <diagonal/>
    </border>
    <border>
      <left style="thin">
        <color indexed="64"/>
      </left>
      <right/>
      <top/>
      <bottom/>
      <diagonal/>
    </border>
    <border>
      <left/>
      <right style="thin">
        <color auto="1"/>
      </right>
      <top/>
      <bottom/>
      <diagonal/>
    </border>
    <border>
      <left/>
      <right style="thin">
        <color indexed="64"/>
      </right>
      <top/>
      <bottom style="thin">
        <color indexed="64"/>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34998626667073579"/>
      </right>
      <top style="thin">
        <color indexed="64"/>
      </top>
      <bottom/>
      <diagonal/>
    </border>
    <border>
      <left/>
      <right style="thin">
        <color theme="0" tint="-0.34998626667073579"/>
      </right>
      <top/>
      <bottom/>
      <diagonal/>
    </border>
    <border>
      <left/>
      <right style="thin">
        <color theme="0" tint="-0.34998626667073579"/>
      </right>
      <top/>
      <bottom style="thin">
        <color theme="0" tint="-0.14996795556505021"/>
      </bottom>
      <diagonal/>
    </border>
    <border>
      <left/>
      <right style="thin">
        <color theme="0" tint="-0.24994659260841701"/>
      </right>
      <top/>
      <bottom style="thin">
        <color theme="0" tint="-0.499984740745262"/>
      </bottom>
      <diagonal/>
    </border>
    <border>
      <left/>
      <right style="thin">
        <color theme="0" tint="-0.24994659260841701"/>
      </right>
      <top style="thin">
        <color theme="0" tint="-0.499984740745262"/>
      </top>
      <bottom/>
      <diagonal/>
    </border>
    <border>
      <left style="thin">
        <color theme="0" tint="-0.14996795556505021"/>
      </left>
      <right/>
      <top style="thin">
        <color theme="0" tint="-0.14996795556505021"/>
      </top>
      <bottom style="thin">
        <color theme="0" tint="-0.24994659260841701"/>
      </bottom>
      <diagonal/>
    </border>
    <border>
      <left/>
      <right/>
      <top style="thin">
        <color theme="0" tint="-0.14996795556505021"/>
      </top>
      <bottom style="thin">
        <color theme="0" tint="-0.24994659260841701"/>
      </bottom>
      <diagonal/>
    </border>
    <border>
      <left/>
      <right style="thin">
        <color theme="0" tint="-0.14996795556505021"/>
      </right>
      <top style="thin">
        <color theme="0" tint="-0.14996795556505021"/>
      </top>
      <bottom style="thin">
        <color theme="0" tint="-0.24994659260841701"/>
      </bottom>
      <diagonal/>
    </border>
    <border>
      <left/>
      <right/>
      <top/>
      <bottom style="thin">
        <color theme="0"/>
      </bottom>
      <diagonal/>
    </border>
    <border>
      <left style="thin">
        <color theme="0" tint="-0.24994659260841701"/>
      </left>
      <right style="thin">
        <color theme="0" tint="-0.24994659260841701"/>
      </right>
      <top/>
      <bottom style="thin">
        <color theme="0" tint="-0.24994659260841701"/>
      </bottom>
      <diagonal/>
    </border>
  </borders>
  <cellStyleXfs count="6">
    <xf numFmtId="0" fontId="0" fillId="0" borderId="0"/>
    <xf numFmtId="167" fontId="57" fillId="0" borderId="0" applyFont="0" applyFill="0" applyBorder="0" applyAlignment="0" applyProtection="0"/>
    <xf numFmtId="0" fontId="58" fillId="0" borderId="0" applyNumberFormat="0" applyFill="0" applyBorder="0" applyAlignment="0" applyProtection="0"/>
    <xf numFmtId="0" fontId="57" fillId="0" borderId="0"/>
    <xf numFmtId="0" fontId="1" fillId="0" borderId="0"/>
    <xf numFmtId="9" fontId="1" fillId="0" borderId="0" applyFont="0" applyFill="0" applyBorder="0" applyAlignment="0" applyProtection="0"/>
  </cellStyleXfs>
  <cellXfs count="645">
    <xf numFmtId="0" fontId="0" fillId="0" borderId="0" xfId="0"/>
    <xf numFmtId="0" fontId="0" fillId="0" borderId="0" xfId="0" applyAlignment="1"/>
    <xf numFmtId="0" fontId="0" fillId="0" borderId="0" xfId="0" applyFont="1" applyAlignment="1">
      <alignment wrapText="1"/>
    </xf>
    <xf numFmtId="0" fontId="4" fillId="0" borderId="0" xfId="0" applyFont="1" applyAlignment="1"/>
    <xf numFmtId="0" fontId="0" fillId="0" borderId="0" xfId="0" applyAlignment="1">
      <alignment wrapText="1"/>
    </xf>
    <xf numFmtId="0" fontId="0" fillId="0" borderId="0" xfId="0" applyAlignment="1">
      <alignment horizontal="center" wrapText="1"/>
    </xf>
    <xf numFmtId="0" fontId="0" fillId="0" borderId="0" xfId="0" applyAlignment="1">
      <alignment horizontal="right"/>
    </xf>
    <xf numFmtId="0" fontId="7" fillId="5" borderId="0" xfId="0" applyFont="1" applyFill="1" applyBorder="1" applyAlignment="1" applyProtection="1">
      <protection locked="0"/>
    </xf>
    <xf numFmtId="0" fontId="11" fillId="5" borderId="0"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center" vertical="center" wrapText="1"/>
    </xf>
    <xf numFmtId="0" fontId="11" fillId="5" borderId="3" xfId="0" applyFont="1" applyFill="1" applyBorder="1" applyAlignment="1" applyProtection="1">
      <alignment horizontal="center" vertical="center" wrapText="1"/>
    </xf>
    <xf numFmtId="0" fontId="11" fillId="5" borderId="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0" fillId="0" borderId="0" xfId="0" applyAlignment="1">
      <alignment vertical="center" wrapText="1"/>
    </xf>
    <xf numFmtId="9" fontId="12" fillId="7" borderId="0" xfId="0" applyNumberFormat="1" applyFont="1" applyFill="1" applyBorder="1" applyAlignment="1" applyProtection="1">
      <alignment horizontal="center" vertical="center" wrapText="1"/>
      <protection locked="0"/>
    </xf>
    <xf numFmtId="0" fontId="13" fillId="5" borderId="8" xfId="0" applyFont="1" applyFill="1" applyBorder="1" applyAlignment="1" applyProtection="1">
      <alignment horizontal="left" vertical="center"/>
      <protection locked="0"/>
    </xf>
    <xf numFmtId="0" fontId="14" fillId="8" borderId="9" xfId="0" applyFont="1" applyFill="1" applyBorder="1" applyAlignment="1">
      <alignment horizontal="left" vertical="center" wrapText="1"/>
    </xf>
    <xf numFmtId="0" fontId="14" fillId="8" borderId="9" xfId="0" applyFont="1" applyFill="1" applyBorder="1" applyAlignment="1">
      <alignment horizontal="center" vertical="center" wrapText="1"/>
    </xf>
    <xf numFmtId="0" fontId="15" fillId="0" borderId="9" xfId="0" applyFont="1" applyBorder="1" applyAlignment="1" applyProtection="1">
      <alignment horizontal="center" vertical="center" readingOrder="1"/>
      <protection locked="0"/>
    </xf>
    <xf numFmtId="0" fontId="15" fillId="0" borderId="9" xfId="0" applyFont="1" applyBorder="1" applyAlignment="1" applyProtection="1">
      <alignment horizontal="center" vertical="center" wrapText="1" readingOrder="1"/>
      <protection locked="0"/>
    </xf>
    <xf numFmtId="2" fontId="16" fillId="9" borderId="9" xfId="0" applyNumberFormat="1" applyFont="1" applyFill="1" applyBorder="1" applyAlignment="1">
      <alignment horizontal="center" vertical="center"/>
    </xf>
    <xf numFmtId="0" fontId="16" fillId="9" borderId="9" xfId="0" applyFont="1" applyFill="1" applyBorder="1" applyAlignment="1">
      <alignment horizontal="center" vertical="center"/>
    </xf>
    <xf numFmtId="0" fontId="17" fillId="0" borderId="9" xfId="0" applyFont="1" applyBorder="1" applyAlignment="1" applyProtection="1">
      <alignment horizontal="center" vertical="center" readingOrder="1"/>
      <protection locked="0"/>
    </xf>
    <xf numFmtId="1" fontId="17" fillId="0" borderId="9" xfId="0" applyNumberFormat="1" applyFont="1" applyBorder="1" applyAlignment="1" applyProtection="1">
      <alignment horizontal="center" vertical="center" readingOrder="1"/>
      <protection locked="0"/>
    </xf>
    <xf numFmtId="2" fontId="16" fillId="0" borderId="9" xfId="0" applyNumberFormat="1" applyFont="1" applyBorder="1" applyAlignment="1" applyProtection="1">
      <alignment horizontal="center" vertical="center" readingOrder="1"/>
      <protection locked="0"/>
    </xf>
    <xf numFmtId="0" fontId="18" fillId="0" borderId="9" xfId="0" applyFont="1" applyBorder="1" applyAlignment="1">
      <alignment horizontal="center" vertical="center" wrapText="1"/>
    </xf>
    <xf numFmtId="164" fontId="19" fillId="6" borderId="10" xfId="0" applyNumberFormat="1" applyFont="1" applyFill="1" applyBorder="1" applyAlignment="1" applyProtection="1">
      <alignment horizontal="right" vertical="center"/>
      <protection locked="0"/>
    </xf>
    <xf numFmtId="164" fontId="20" fillId="4" borderId="0" xfId="0" applyNumberFormat="1" applyFont="1" applyFill="1" applyBorder="1" applyAlignment="1" applyProtection="1">
      <alignment horizontal="right" vertical="center"/>
      <protection locked="0"/>
    </xf>
    <xf numFmtId="9" fontId="21" fillId="4" borderId="0" xfId="0" applyNumberFormat="1" applyFont="1" applyFill="1" applyBorder="1" applyAlignment="1" applyProtection="1">
      <alignment horizontal="center" vertical="center" wrapText="1"/>
      <protection locked="0"/>
    </xf>
    <xf numFmtId="164" fontId="0" fillId="0" borderId="0" xfId="0" applyNumberFormat="1" applyAlignment="1">
      <alignment horizontal="center" vertical="center"/>
    </xf>
    <xf numFmtId="10" fontId="12" fillId="4" borderId="0"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protection locked="0"/>
    </xf>
    <xf numFmtId="0" fontId="14" fillId="10" borderId="9" xfId="0" applyFont="1" applyFill="1" applyBorder="1" applyAlignment="1">
      <alignment horizontal="left" vertical="center" wrapText="1"/>
    </xf>
    <xf numFmtId="0" fontId="14" fillId="10" borderId="9" xfId="0" applyFont="1" applyFill="1" applyBorder="1" applyAlignment="1">
      <alignment horizontal="center" vertical="center" wrapText="1"/>
    </xf>
    <xf numFmtId="0" fontId="15" fillId="10" borderId="9" xfId="0" applyFont="1" applyFill="1" applyBorder="1" applyAlignment="1" applyProtection="1">
      <alignment horizontal="center" vertical="center" readingOrder="1"/>
      <protection locked="0"/>
    </xf>
    <xf numFmtId="0" fontId="22" fillId="10" borderId="9" xfId="0" applyFont="1" applyFill="1" applyBorder="1" applyAlignment="1" applyProtection="1">
      <alignment horizontal="center" vertical="center" wrapText="1" readingOrder="1"/>
      <protection locked="0"/>
    </xf>
    <xf numFmtId="0" fontId="23" fillId="10" borderId="9" xfId="0" applyFont="1" applyFill="1" applyBorder="1" applyAlignment="1">
      <alignment horizontal="center" vertical="center"/>
    </xf>
    <xf numFmtId="0" fontId="17" fillId="10" borderId="9" xfId="0" applyFont="1" applyFill="1" applyBorder="1" applyAlignment="1" applyProtection="1">
      <alignment horizontal="center" vertical="center" readingOrder="1"/>
      <protection locked="0"/>
    </xf>
    <xf numFmtId="1" fontId="17" fillId="10" borderId="9" xfId="0" applyNumberFormat="1" applyFont="1" applyFill="1" applyBorder="1" applyAlignment="1" applyProtection="1">
      <alignment horizontal="center" vertical="center" readingOrder="1"/>
      <protection locked="0"/>
    </xf>
    <xf numFmtId="2" fontId="24" fillId="10" borderId="9" xfId="0" applyNumberFormat="1" applyFont="1" applyFill="1" applyBorder="1" applyAlignment="1" applyProtection="1">
      <alignment horizontal="center" vertical="center" readingOrder="1"/>
      <protection locked="0"/>
    </xf>
    <xf numFmtId="0" fontId="18" fillId="10" borderId="9" xfId="0" applyFont="1" applyFill="1" applyBorder="1" applyAlignment="1">
      <alignment horizontal="center" vertical="center" wrapText="1"/>
    </xf>
    <xf numFmtId="164" fontId="19" fillId="6" borderId="12" xfId="0" applyNumberFormat="1" applyFont="1" applyFill="1" applyBorder="1" applyAlignment="1" applyProtection="1">
      <alignment horizontal="right" vertical="center"/>
      <protection locked="0"/>
    </xf>
    <xf numFmtId="164" fontId="19" fillId="6" borderId="5" xfId="0" applyNumberFormat="1" applyFont="1" applyFill="1" applyBorder="1" applyAlignment="1" applyProtection="1">
      <alignment horizontal="right" vertical="center"/>
      <protection locked="0"/>
    </xf>
    <xf numFmtId="10" fontId="21" fillId="4" borderId="0" xfId="0" applyNumberFormat="1" applyFont="1" applyFill="1" applyBorder="1" applyAlignment="1" applyProtection="1">
      <alignment horizontal="center" vertical="center"/>
      <protection locked="0"/>
    </xf>
    <xf numFmtId="49" fontId="12" fillId="11" borderId="0" xfId="0" applyNumberFormat="1" applyFont="1" applyFill="1" applyBorder="1" applyAlignment="1" applyProtection="1">
      <alignment horizontal="center" vertical="center"/>
      <protection locked="0"/>
    </xf>
    <xf numFmtId="0" fontId="25" fillId="12" borderId="13" xfId="0" applyFont="1" applyFill="1" applyBorder="1" applyAlignment="1">
      <alignment horizontal="left" vertical="center" wrapText="1"/>
    </xf>
    <xf numFmtId="0" fontId="26" fillId="12" borderId="13" xfId="0" applyFont="1" applyFill="1" applyBorder="1" applyAlignment="1" applyProtection="1">
      <alignment horizontal="center" vertical="center" readingOrder="1"/>
      <protection locked="0"/>
    </xf>
    <xf numFmtId="0" fontId="17" fillId="12" borderId="14" xfId="0" applyFont="1" applyFill="1" applyBorder="1" applyAlignment="1" applyProtection="1">
      <alignment horizontal="center" vertical="center" wrapText="1" readingOrder="1"/>
      <protection locked="0"/>
    </xf>
    <xf numFmtId="2" fontId="23" fillId="12" borderId="13" xfId="0" applyNumberFormat="1" applyFont="1" applyFill="1" applyBorder="1" applyAlignment="1" applyProtection="1">
      <alignment horizontal="center" vertical="center" readingOrder="1"/>
      <protection locked="0"/>
    </xf>
    <xf numFmtId="0" fontId="27" fillId="12" borderId="13" xfId="0" applyFont="1" applyFill="1" applyBorder="1" applyAlignment="1" applyProtection="1">
      <alignment horizontal="center" vertical="center" readingOrder="1"/>
      <protection locked="0"/>
    </xf>
    <xf numFmtId="1" fontId="27" fillId="12" borderId="13" xfId="0" applyNumberFormat="1" applyFont="1" applyFill="1" applyBorder="1" applyAlignment="1" applyProtection="1">
      <alignment horizontal="center" vertical="center" readingOrder="1"/>
      <protection locked="0"/>
    </xf>
    <xf numFmtId="0" fontId="24" fillId="12" borderId="13" xfId="0" applyFont="1" applyFill="1" applyBorder="1" applyAlignment="1">
      <alignment horizontal="center" vertical="center"/>
    </xf>
    <xf numFmtId="0" fontId="18" fillId="12" borderId="13" xfId="0" applyFont="1" applyFill="1" applyBorder="1" applyAlignment="1">
      <alignment horizontal="center" vertical="center" wrapText="1"/>
    </xf>
    <xf numFmtId="165" fontId="28" fillId="6" borderId="12" xfId="0" applyNumberFormat="1" applyFont="1" applyFill="1" applyBorder="1" applyAlignment="1" applyProtection="1">
      <alignment horizontal="right" vertical="center"/>
      <protection locked="0"/>
    </xf>
    <xf numFmtId="165" fontId="29" fillId="4" borderId="0" xfId="0" applyNumberFormat="1" applyFont="1" applyFill="1" applyBorder="1" applyAlignment="1" applyProtection="1">
      <alignment horizontal="right" vertical="center"/>
      <protection locked="0"/>
    </xf>
    <xf numFmtId="49" fontId="12" fillId="4" borderId="0" xfId="0" applyNumberFormat="1" applyFont="1" applyFill="1" applyBorder="1" applyAlignment="1" applyProtection="1">
      <alignment horizontal="center" vertical="center"/>
      <protection locked="0"/>
    </xf>
    <xf numFmtId="0" fontId="30" fillId="13" borderId="13" xfId="0" applyFont="1" applyFill="1" applyBorder="1" applyAlignment="1">
      <alignment horizontal="left" vertical="center" wrapText="1"/>
    </xf>
    <xf numFmtId="0" fontId="31" fillId="13" borderId="13" xfId="0" applyFont="1" applyFill="1" applyBorder="1" applyAlignment="1" applyProtection="1">
      <alignment horizontal="center" vertical="center" readingOrder="1"/>
      <protection locked="0"/>
    </xf>
    <xf numFmtId="0" fontId="15" fillId="13" borderId="9" xfId="0" applyFont="1" applyFill="1" applyBorder="1" applyAlignment="1" applyProtection="1">
      <alignment horizontal="center" vertical="center" wrapText="1" readingOrder="1"/>
      <protection locked="0"/>
    </xf>
    <xf numFmtId="0" fontId="32" fillId="13" borderId="13" xfId="0" applyFont="1" applyFill="1" applyBorder="1" applyAlignment="1" applyProtection="1">
      <alignment horizontal="center" vertical="center" readingOrder="1"/>
      <protection locked="0"/>
    </xf>
    <xf numFmtId="0" fontId="17" fillId="13" borderId="13" xfId="0" applyFont="1" applyFill="1" applyBorder="1" applyAlignment="1">
      <alignment horizontal="center" vertical="center" readingOrder="1"/>
    </xf>
    <xf numFmtId="49" fontId="24" fillId="13" borderId="13" xfId="0" applyNumberFormat="1" applyFont="1" applyFill="1" applyBorder="1" applyAlignment="1">
      <alignment horizontal="center" vertical="center"/>
    </xf>
    <xf numFmtId="0" fontId="18" fillId="13" borderId="13" xfId="0" applyFont="1" applyFill="1" applyBorder="1" applyAlignment="1">
      <alignment horizontal="center" vertical="center" wrapText="1"/>
    </xf>
    <xf numFmtId="165" fontId="33" fillId="4" borderId="0" xfId="0" applyNumberFormat="1" applyFont="1" applyFill="1" applyBorder="1" applyAlignment="1" applyProtection="1">
      <alignment horizontal="right" vertical="center"/>
      <protection locked="0"/>
    </xf>
    <xf numFmtId="10" fontId="12" fillId="11" borderId="0" xfId="0" applyNumberFormat="1" applyFont="1" applyFill="1" applyBorder="1" applyAlignment="1" applyProtection="1">
      <alignment horizontal="center" vertical="center"/>
      <protection locked="0"/>
    </xf>
    <xf numFmtId="0" fontId="30" fillId="14" borderId="13" xfId="0" applyFont="1" applyFill="1" applyBorder="1" applyAlignment="1">
      <alignment horizontal="left" vertical="center" wrapText="1"/>
    </xf>
    <xf numFmtId="0" fontId="30" fillId="14" borderId="13" xfId="0" applyFont="1" applyFill="1" applyBorder="1" applyAlignment="1">
      <alignment horizontal="center" vertical="center" wrapText="1"/>
    </xf>
    <xf numFmtId="0" fontId="31" fillId="14" borderId="13" xfId="0" applyFont="1" applyFill="1" applyBorder="1" applyAlignment="1" applyProtection="1">
      <alignment horizontal="center" vertical="center" readingOrder="1"/>
      <protection locked="0"/>
    </xf>
    <xf numFmtId="0" fontId="15" fillId="14" borderId="9" xfId="0" applyFont="1" applyFill="1" applyBorder="1" applyAlignment="1" applyProtection="1">
      <alignment horizontal="center" vertical="center" wrapText="1" readingOrder="1"/>
      <protection locked="0"/>
    </xf>
    <xf numFmtId="0" fontId="34" fillId="14" borderId="13" xfId="0" applyFont="1" applyFill="1" applyBorder="1" applyAlignment="1" applyProtection="1">
      <alignment horizontal="center" vertical="center" readingOrder="1"/>
      <protection locked="0"/>
    </xf>
    <xf numFmtId="0" fontId="7" fillId="14" borderId="13" xfId="0" applyFont="1" applyFill="1" applyBorder="1" applyAlignment="1" applyProtection="1">
      <alignment horizontal="center" vertical="center" readingOrder="1"/>
      <protection locked="0"/>
    </xf>
    <xf numFmtId="2" fontId="24" fillId="14" borderId="13" xfId="0" applyNumberFormat="1" applyFont="1" applyFill="1" applyBorder="1" applyAlignment="1">
      <alignment horizontal="center" vertical="center"/>
    </xf>
    <xf numFmtId="0" fontId="18" fillId="14" borderId="13" xfId="0" applyFont="1" applyFill="1" applyBorder="1" applyAlignment="1">
      <alignment horizontal="center" vertical="center" wrapText="1"/>
    </xf>
    <xf numFmtId="166" fontId="28" fillId="6" borderId="12" xfId="0" applyNumberFormat="1" applyFont="1" applyFill="1" applyBorder="1" applyAlignment="1" applyProtection="1">
      <alignment horizontal="right" vertical="center"/>
      <protection locked="0"/>
    </xf>
    <xf numFmtId="166" fontId="29" fillId="4" borderId="0" xfId="0" applyNumberFormat="1" applyFont="1" applyFill="1" applyBorder="1" applyAlignment="1" applyProtection="1">
      <alignment horizontal="right" vertical="center"/>
      <protection locked="0"/>
    </xf>
    <xf numFmtId="0" fontId="11" fillId="5" borderId="11" xfId="0" applyFont="1" applyFill="1" applyBorder="1" applyAlignment="1" applyProtection="1">
      <alignment horizontal="left" vertical="center"/>
      <protection locked="0"/>
    </xf>
    <xf numFmtId="0" fontId="36" fillId="0" borderId="9" xfId="0" applyFont="1" applyBorder="1" applyAlignment="1" applyProtection="1">
      <alignment horizontal="left" vertical="center" wrapText="1"/>
      <protection locked="0"/>
    </xf>
    <xf numFmtId="0" fontId="37" fillId="0" borderId="9" xfId="0" applyFont="1" applyBorder="1" applyAlignment="1">
      <alignment horizontal="left" vertical="center" wrapText="1"/>
    </xf>
    <xf numFmtId="0" fontId="23" fillId="9" borderId="9" xfId="0" applyFont="1" applyFill="1" applyBorder="1" applyAlignment="1">
      <alignment horizontal="center" vertical="center"/>
    </xf>
    <xf numFmtId="0" fontId="23" fillId="0" borderId="9" xfId="0" applyFont="1" applyBorder="1" applyAlignment="1">
      <alignment horizontal="center" vertical="center"/>
    </xf>
    <xf numFmtId="164" fontId="19" fillId="6" borderId="16" xfId="0" applyNumberFormat="1" applyFont="1" applyFill="1" applyBorder="1" applyAlignment="1" applyProtection="1">
      <alignment horizontal="right" vertical="center"/>
      <protection locked="0"/>
    </xf>
    <xf numFmtId="164" fontId="17" fillId="4" borderId="0" xfId="0" applyNumberFormat="1" applyFont="1" applyFill="1" applyBorder="1" applyAlignment="1" applyProtection="1">
      <alignment horizontal="right" vertical="center"/>
      <protection locked="0"/>
    </xf>
    <xf numFmtId="0" fontId="11" fillId="5" borderId="11" xfId="0" applyFont="1" applyFill="1" applyBorder="1" applyAlignment="1" applyProtection="1">
      <alignment horizontal="right" vertical="center"/>
      <protection locked="0"/>
    </xf>
    <xf numFmtId="164" fontId="19" fillId="6" borderId="18" xfId="0" applyNumberFormat="1" applyFont="1" applyFill="1" applyBorder="1" applyAlignment="1" applyProtection="1">
      <alignment horizontal="right" vertical="center"/>
      <protection locked="0"/>
    </xf>
    <xf numFmtId="166" fontId="15" fillId="4" borderId="0" xfId="0" applyNumberFormat="1" applyFont="1" applyFill="1" applyBorder="1" applyAlignment="1">
      <alignment horizontal="right" vertical="center"/>
    </xf>
    <xf numFmtId="0" fontId="15" fillId="4" borderId="0" xfId="0" applyFont="1" applyFill="1" applyBorder="1" applyAlignment="1">
      <alignment horizontal="center" vertical="center"/>
    </xf>
    <xf numFmtId="0" fontId="11" fillId="5" borderId="19" xfId="0" applyFont="1" applyFill="1" applyBorder="1" applyAlignment="1" applyProtection="1">
      <alignment horizontal="right" vertical="center"/>
      <protection locked="0"/>
    </xf>
    <xf numFmtId="0" fontId="15" fillId="0" borderId="9" xfId="0" applyFont="1" applyBorder="1" applyAlignment="1">
      <alignment horizontal="left" vertical="center" wrapText="1"/>
    </xf>
    <xf numFmtId="0" fontId="15" fillId="0" borderId="20" xfId="0" applyFont="1" applyBorder="1" applyAlignment="1">
      <alignment horizontal="center" vertical="center" wrapText="1"/>
    </xf>
    <xf numFmtId="0" fontId="38" fillId="0" borderId="9" xfId="0" applyFont="1" applyBorder="1" applyAlignment="1">
      <alignment horizontal="center" vertical="center"/>
    </xf>
    <xf numFmtId="9" fontId="39" fillId="0" borderId="9" xfId="0" applyNumberFormat="1" applyFont="1" applyBorder="1" applyAlignment="1">
      <alignment horizontal="center" vertical="center"/>
    </xf>
    <xf numFmtId="0" fontId="18" fillId="4" borderId="0" xfId="0" applyFont="1" applyFill="1" applyBorder="1" applyAlignment="1">
      <alignment horizontal="center" vertical="center"/>
    </xf>
    <xf numFmtId="0" fontId="15" fillId="0" borderId="9" xfId="0" applyFont="1" applyBorder="1" applyAlignment="1">
      <alignment vertical="center" wrapText="1"/>
    </xf>
    <xf numFmtId="4" fontId="17" fillId="0" borderId="9" xfId="0" applyNumberFormat="1" applyFont="1" applyBorder="1" applyAlignment="1" applyProtection="1">
      <alignment horizontal="center" vertical="center" readingOrder="1"/>
      <protection locked="0"/>
    </xf>
    <xf numFmtId="0" fontId="24" fillId="0" borderId="9" xfId="0" applyFont="1" applyBorder="1" applyAlignment="1">
      <alignment horizontal="center" vertical="center"/>
    </xf>
    <xf numFmtId="164" fontId="19" fillId="4" borderId="0" xfId="0" applyNumberFormat="1" applyFont="1" applyFill="1" applyBorder="1" applyAlignment="1" applyProtection="1">
      <alignment horizontal="right" vertical="center"/>
      <protection locked="0"/>
    </xf>
    <xf numFmtId="164" fontId="40" fillId="4" borderId="0" xfId="0" applyNumberFormat="1" applyFont="1" applyFill="1" applyBorder="1" applyAlignment="1" applyProtection="1">
      <alignment horizontal="center" vertical="center"/>
      <protection locked="0"/>
    </xf>
    <xf numFmtId="0" fontId="36" fillId="0" borderId="9" xfId="0" applyFont="1" applyBorder="1" applyAlignment="1">
      <alignment vertical="center" wrapText="1"/>
    </xf>
    <xf numFmtId="0" fontId="15" fillId="0" borderId="9" xfId="0" applyFont="1" applyFill="1" applyBorder="1" applyAlignment="1" applyProtection="1">
      <alignment horizontal="center" vertical="center" wrapText="1" readingOrder="1"/>
      <protection locked="0"/>
    </xf>
    <xf numFmtId="0" fontId="42" fillId="0" borderId="9" xfId="0" applyFont="1" applyBorder="1" applyAlignment="1">
      <alignment horizontal="center" vertical="center"/>
    </xf>
    <xf numFmtId="164" fontId="17" fillId="4" borderId="0" xfId="0" applyNumberFormat="1" applyFont="1" applyFill="1" applyBorder="1" applyAlignment="1" applyProtection="1">
      <alignment horizontal="center" vertical="center"/>
      <protection locked="0"/>
    </xf>
    <xf numFmtId="0" fontId="14" fillId="9" borderId="9" xfId="0" applyFont="1" applyFill="1" applyBorder="1" applyAlignment="1">
      <alignment horizontal="left" vertical="center" wrapText="1"/>
    </xf>
    <xf numFmtId="0" fontId="37" fillId="9" borderId="9" xfId="0" applyFont="1" applyFill="1" applyBorder="1" applyAlignment="1">
      <alignment horizontal="left" vertical="center" wrapText="1"/>
    </xf>
    <xf numFmtId="0" fontId="15" fillId="9" borderId="9" xfId="0" applyFont="1" applyFill="1" applyBorder="1" applyAlignment="1">
      <alignment horizontal="center" vertical="center" wrapText="1"/>
    </xf>
    <xf numFmtId="0" fontId="15" fillId="9" borderId="9" xfId="0" applyFont="1" applyFill="1" applyBorder="1" applyAlignment="1">
      <alignment horizontal="center" vertical="center"/>
    </xf>
    <xf numFmtId="0" fontId="17" fillId="9" borderId="9" xfId="0" applyFont="1" applyFill="1" applyBorder="1" applyAlignment="1">
      <alignment horizontal="center" vertical="center" wrapText="1"/>
    </xf>
    <xf numFmtId="0" fontId="17" fillId="9" borderId="9" xfId="0" applyFont="1" applyFill="1" applyBorder="1" applyAlignment="1">
      <alignment horizontal="center" vertical="center"/>
    </xf>
    <xf numFmtId="9" fontId="23" fillId="9" borderId="9" xfId="0" applyNumberFormat="1" applyFont="1" applyFill="1" applyBorder="1" applyAlignment="1">
      <alignment horizontal="center" vertical="center"/>
    </xf>
    <xf numFmtId="0" fontId="15" fillId="9" borderId="9" xfId="0" applyFont="1" applyFill="1" applyBorder="1" applyAlignment="1">
      <alignment horizontal="left" vertical="center" wrapText="1"/>
    </xf>
    <xf numFmtId="0" fontId="14" fillId="9" borderId="9" xfId="0" applyFont="1" applyFill="1" applyBorder="1" applyAlignment="1">
      <alignment horizontal="center" vertical="center" wrapText="1"/>
    </xf>
    <xf numFmtId="0" fontId="15" fillId="9" borderId="9" xfId="0" applyFont="1" applyFill="1" applyBorder="1" applyAlignment="1" applyProtection="1">
      <alignment horizontal="center" vertical="center" readingOrder="1"/>
      <protection locked="0"/>
    </xf>
    <xf numFmtId="0" fontId="22" fillId="9" borderId="9" xfId="0" applyFont="1" applyFill="1" applyBorder="1" applyAlignment="1" applyProtection="1">
      <alignment horizontal="center" vertical="center" wrapText="1" readingOrder="1"/>
      <protection locked="0"/>
    </xf>
    <xf numFmtId="0" fontId="17" fillId="9" borderId="9" xfId="0" applyFont="1" applyFill="1" applyBorder="1" applyAlignment="1" applyProtection="1">
      <alignment horizontal="center" vertical="center" readingOrder="1"/>
      <protection locked="0"/>
    </xf>
    <xf numFmtId="1" fontId="17" fillId="9" borderId="9" xfId="0" applyNumberFormat="1" applyFont="1" applyFill="1" applyBorder="1" applyAlignment="1" applyProtection="1">
      <alignment horizontal="center" vertical="center" readingOrder="1"/>
      <protection locked="0"/>
    </xf>
    <xf numFmtId="2" fontId="24" fillId="9" borderId="9" xfId="0" applyNumberFormat="1" applyFont="1" applyFill="1" applyBorder="1" applyAlignment="1" applyProtection="1">
      <alignment horizontal="center" vertical="center" readingOrder="1"/>
      <protection locked="0"/>
    </xf>
    <xf numFmtId="0" fontId="18" fillId="9" borderId="9" xfId="0" applyFont="1" applyFill="1" applyBorder="1" applyAlignment="1">
      <alignment horizontal="center" vertical="center" wrapText="1"/>
    </xf>
    <xf numFmtId="49" fontId="39" fillId="0" borderId="9" xfId="0" applyNumberFormat="1" applyFont="1" applyBorder="1" applyAlignment="1">
      <alignment horizontal="center" vertical="center"/>
    </xf>
    <xf numFmtId="165" fontId="17" fillId="0" borderId="9" xfId="0" applyNumberFormat="1" applyFont="1" applyBorder="1" applyAlignment="1" applyProtection="1">
      <alignment horizontal="center" vertical="center" readingOrder="1"/>
      <protection locked="0"/>
    </xf>
    <xf numFmtId="0" fontId="43" fillId="0" borderId="9" xfId="0" applyFont="1" applyBorder="1" applyAlignment="1">
      <alignment horizontal="center" vertical="center"/>
    </xf>
    <xf numFmtId="0" fontId="32" fillId="0" borderId="9" xfId="0" applyFont="1" applyBorder="1" applyAlignment="1">
      <alignment horizontal="center" vertical="center"/>
    </xf>
    <xf numFmtId="165" fontId="38" fillId="0" borderId="9" xfId="0" applyNumberFormat="1" applyFont="1" applyBorder="1" applyAlignment="1">
      <alignment horizontal="center" vertical="center" wrapText="1"/>
    </xf>
    <xf numFmtId="0" fontId="0" fillId="0" borderId="9" xfId="0" applyFont="1" applyBorder="1" applyAlignment="1">
      <alignment horizontal="center" vertical="center"/>
    </xf>
    <xf numFmtId="0" fontId="18" fillId="0" borderId="9" xfId="0" applyFont="1" applyBorder="1" applyAlignment="1">
      <alignment horizontal="center" vertical="center"/>
    </xf>
    <xf numFmtId="10" fontId="39" fillId="0" borderId="9" xfId="0" applyNumberFormat="1" applyFont="1" applyBorder="1" applyAlignment="1">
      <alignment horizontal="center" vertical="center"/>
    </xf>
    <xf numFmtId="1" fontId="23" fillId="9" borderId="9" xfId="0" applyNumberFormat="1" applyFont="1" applyFill="1" applyBorder="1" applyAlignment="1">
      <alignment horizontal="center" vertical="center"/>
    </xf>
    <xf numFmtId="164" fontId="19" fillId="6" borderId="22" xfId="0" applyNumberFormat="1" applyFont="1" applyFill="1" applyBorder="1" applyAlignment="1" applyProtection="1">
      <alignment horizontal="right" vertical="center"/>
      <protection locked="0"/>
    </xf>
    <xf numFmtId="0" fontId="32" fillId="0" borderId="9" xfId="0" applyFont="1" applyBorder="1" applyAlignment="1" applyProtection="1">
      <alignment horizontal="center" vertical="center" readingOrder="1"/>
      <protection locked="0"/>
    </xf>
    <xf numFmtId="10" fontId="23" fillId="9" borderId="9" xfId="0" applyNumberFormat="1" applyFont="1" applyFill="1" applyBorder="1" applyAlignment="1">
      <alignment horizontal="center" vertical="center"/>
    </xf>
    <xf numFmtId="9" fontId="23" fillId="0" borderId="9" xfId="0" applyNumberFormat="1" applyFont="1" applyBorder="1" applyAlignment="1" applyProtection="1">
      <alignment horizontal="center" vertical="center" readingOrder="1"/>
      <protection locked="0"/>
    </xf>
    <xf numFmtId="0" fontId="0" fillId="0" borderId="9" xfId="0" applyFont="1" applyFill="1" applyBorder="1" applyAlignment="1" applyProtection="1">
      <alignment horizontal="center" vertical="center" readingOrder="1"/>
      <protection locked="0"/>
    </xf>
    <xf numFmtId="0" fontId="32" fillId="9" borderId="9" xfId="0" applyFont="1" applyFill="1" applyBorder="1" applyAlignment="1">
      <alignment horizontal="center" vertical="center"/>
    </xf>
    <xf numFmtId="0" fontId="0" fillId="0" borderId="9" xfId="0" applyFont="1" applyBorder="1" applyAlignment="1" applyProtection="1">
      <alignment horizontal="center" vertical="center" readingOrder="1"/>
      <protection locked="0"/>
    </xf>
    <xf numFmtId="0" fontId="44" fillId="0" borderId="9" xfId="0" applyFont="1" applyBorder="1" applyAlignment="1">
      <alignment horizontal="center" vertical="center"/>
    </xf>
    <xf numFmtId="0" fontId="23" fillId="0" borderId="9" xfId="0" applyFont="1" applyBorder="1" applyAlignment="1" applyProtection="1">
      <alignment horizontal="center" vertical="center" readingOrder="1"/>
      <protection locked="0"/>
    </xf>
    <xf numFmtId="9" fontId="23" fillId="0" borderId="9" xfId="0" applyNumberFormat="1" applyFont="1" applyBorder="1" applyAlignment="1">
      <alignment horizontal="center" vertical="center"/>
    </xf>
    <xf numFmtId="0" fontId="45" fillId="0" borderId="0" xfId="0" applyFont="1" applyAlignment="1">
      <alignment wrapText="1"/>
    </xf>
    <xf numFmtId="0" fontId="15" fillId="0" borderId="0" xfId="0" applyFont="1" applyAlignment="1">
      <alignment wrapText="1"/>
    </xf>
    <xf numFmtId="0" fontId="47" fillId="0" borderId="13" xfId="0" applyFont="1" applyBorder="1" applyAlignment="1" applyProtection="1">
      <alignment horizontal="left" vertical="center" wrapText="1"/>
      <protection locked="0"/>
    </xf>
    <xf numFmtId="0" fontId="25" fillId="8" borderId="13" xfId="0" applyFont="1" applyFill="1" applyBorder="1" applyAlignment="1">
      <alignment horizontal="left" vertical="center" wrapText="1"/>
    </xf>
    <xf numFmtId="0" fontId="25" fillId="8" borderId="13" xfId="0" applyFont="1" applyFill="1" applyBorder="1" applyAlignment="1">
      <alignment horizontal="center" vertical="center" wrapText="1"/>
    </xf>
    <xf numFmtId="0" fontId="26" fillId="0" borderId="13" xfId="0" applyFont="1" applyBorder="1" applyAlignment="1" applyProtection="1">
      <alignment horizontal="center" vertical="center" readingOrder="1"/>
      <protection locked="0"/>
    </xf>
    <xf numFmtId="0" fontId="23" fillId="9" borderId="13" xfId="0" applyFont="1" applyFill="1" applyBorder="1" applyAlignment="1" applyProtection="1">
      <alignment horizontal="center" vertical="center" readingOrder="1"/>
      <protection locked="0"/>
    </xf>
    <xf numFmtId="0" fontId="27" fillId="9" borderId="13" xfId="0" applyFont="1" applyFill="1" applyBorder="1" applyAlignment="1" applyProtection="1">
      <alignment horizontal="center" vertical="center" readingOrder="1"/>
      <protection locked="0"/>
    </xf>
    <xf numFmtId="0" fontId="48" fillId="9" borderId="13" xfId="0" applyFont="1" applyFill="1" applyBorder="1" applyAlignment="1">
      <alignment horizontal="center" vertical="center" readingOrder="1"/>
    </xf>
    <xf numFmtId="49" fontId="23" fillId="0" borderId="13" xfId="0" applyNumberFormat="1" applyFont="1" applyBorder="1" applyAlignment="1">
      <alignment horizontal="center" vertical="center"/>
    </xf>
    <xf numFmtId="0" fontId="18" fillId="9" borderId="13" xfId="0" applyFont="1" applyFill="1" applyBorder="1" applyAlignment="1">
      <alignment horizontal="center" vertical="center" wrapText="1"/>
    </xf>
    <xf numFmtId="165" fontId="28" fillId="6" borderId="5" xfId="0" applyNumberFormat="1" applyFont="1" applyFill="1" applyBorder="1" applyAlignment="1" applyProtection="1">
      <alignment horizontal="right" vertical="center"/>
      <protection locked="0"/>
    </xf>
    <xf numFmtId="165" fontId="28" fillId="6" borderId="22" xfId="0" applyNumberFormat="1" applyFont="1" applyFill="1" applyBorder="1" applyAlignment="1" applyProtection="1">
      <alignment horizontal="right" vertical="center"/>
      <protection locked="0"/>
    </xf>
    <xf numFmtId="165" fontId="29" fillId="11" borderId="0" xfId="0" applyNumberFormat="1" applyFont="1" applyFill="1" applyBorder="1" applyAlignment="1" applyProtection="1">
      <alignment horizontal="right" vertical="center"/>
      <protection locked="0"/>
    </xf>
    <xf numFmtId="165" fontId="28" fillId="11" borderId="0" xfId="0" applyNumberFormat="1" applyFont="1" applyFill="1" applyBorder="1" applyAlignment="1" applyProtection="1">
      <alignment horizontal="right" vertical="center"/>
      <protection locked="0"/>
    </xf>
    <xf numFmtId="0" fontId="25" fillId="12" borderId="13" xfId="0" applyFont="1" applyFill="1" applyBorder="1" applyAlignment="1">
      <alignment horizontal="center" vertical="center" wrapText="1"/>
    </xf>
    <xf numFmtId="0" fontId="27" fillId="12" borderId="13" xfId="0" applyFont="1" applyFill="1" applyBorder="1" applyAlignment="1" applyProtection="1">
      <alignment horizontal="center" vertical="center" wrapText="1" readingOrder="1"/>
      <protection locked="0"/>
    </xf>
    <xf numFmtId="0" fontId="23" fillId="12" borderId="13" xfId="0" applyFont="1" applyFill="1" applyBorder="1" applyAlignment="1" applyProtection="1">
      <alignment horizontal="center" vertical="center" readingOrder="1"/>
      <protection locked="0"/>
    </xf>
    <xf numFmtId="0" fontId="27" fillId="12" borderId="13" xfId="0" applyFont="1" applyFill="1" applyBorder="1" applyAlignment="1">
      <alignment horizontal="center" vertical="center" readingOrder="1"/>
    </xf>
    <xf numFmtId="9" fontId="23" fillId="12" borderId="13" xfId="0" applyNumberFormat="1" applyFont="1" applyFill="1" applyBorder="1" applyAlignment="1">
      <alignment horizontal="center" vertical="center"/>
    </xf>
    <xf numFmtId="165" fontId="49" fillId="11" borderId="0" xfId="0" applyNumberFormat="1" applyFont="1" applyFill="1" applyBorder="1" applyAlignment="1" applyProtection="1">
      <alignment horizontal="right" vertical="center"/>
      <protection locked="0"/>
    </xf>
    <xf numFmtId="165" fontId="49" fillId="11" borderId="0" xfId="0" applyNumberFormat="1" applyFont="1" applyFill="1" applyBorder="1" applyAlignment="1" applyProtection="1">
      <alignment horizontal="center" vertical="center"/>
      <protection locked="0"/>
    </xf>
    <xf numFmtId="0" fontId="26" fillId="8" borderId="13" xfId="0" applyFont="1" applyFill="1" applyBorder="1" applyAlignment="1">
      <alignment vertical="center" wrapText="1"/>
    </xf>
    <xf numFmtId="0" fontId="27" fillId="9" borderId="13" xfId="0" applyFont="1" applyFill="1" applyBorder="1" applyAlignment="1" applyProtection="1">
      <alignment horizontal="center" vertical="center" wrapText="1" readingOrder="1"/>
      <protection locked="0"/>
    </xf>
    <xf numFmtId="0" fontId="27" fillId="9" borderId="13" xfId="0" applyFont="1" applyFill="1" applyBorder="1" applyAlignment="1">
      <alignment horizontal="center" vertical="center" readingOrder="1"/>
    </xf>
    <xf numFmtId="9" fontId="23" fillId="8" borderId="13" xfId="0" applyNumberFormat="1" applyFont="1" applyFill="1" applyBorder="1" applyAlignment="1">
      <alignment horizontal="center" vertical="center"/>
    </xf>
    <xf numFmtId="0" fontId="51" fillId="8" borderId="13" xfId="0" applyFont="1" applyFill="1" applyBorder="1" applyAlignment="1">
      <alignment horizontal="left" vertical="center" wrapText="1"/>
    </xf>
    <xf numFmtId="49" fontId="15" fillId="0" borderId="13" xfId="0" applyNumberFormat="1" applyFont="1" applyBorder="1" applyAlignment="1">
      <alignment horizontal="center" vertical="center" wrapText="1"/>
    </xf>
    <xf numFmtId="0" fontId="26" fillId="0" borderId="13" xfId="0" applyFont="1" applyBorder="1" applyAlignment="1">
      <alignment horizontal="left" vertical="center" wrapText="1"/>
    </xf>
    <xf numFmtId="4" fontId="27" fillId="9" borderId="13" xfId="0" applyNumberFormat="1" applyFont="1" applyFill="1" applyBorder="1" applyAlignment="1" applyProtection="1">
      <alignment horizontal="center" vertical="center" readingOrder="1"/>
      <protection locked="0"/>
    </xf>
    <xf numFmtId="0" fontId="47" fillId="0" borderId="13" xfId="0" applyFont="1" applyBorder="1" applyAlignment="1">
      <alignment vertical="center" wrapText="1"/>
    </xf>
    <xf numFmtId="0" fontId="51" fillId="0" borderId="13" xfId="0" applyFont="1" applyBorder="1" applyAlignment="1">
      <alignment horizontal="left" vertical="center" wrapText="1"/>
    </xf>
    <xf numFmtId="0" fontId="25" fillId="9" borderId="13" xfId="0" applyFont="1" applyFill="1" applyBorder="1" applyAlignment="1">
      <alignment horizontal="left" vertical="center" wrapText="1"/>
    </xf>
    <xf numFmtId="0" fontId="51" fillId="9" borderId="13" xfId="0" applyFont="1" applyFill="1" applyBorder="1" applyAlignment="1">
      <alignment horizontal="left" vertical="center" wrapText="1"/>
    </xf>
    <xf numFmtId="0" fontId="25" fillId="9" borderId="13" xfId="0" applyFont="1" applyFill="1" applyBorder="1" applyAlignment="1">
      <alignment horizontal="center" vertical="center" wrapText="1"/>
    </xf>
    <xf numFmtId="0" fontId="26" fillId="9" borderId="13" xfId="0" applyFont="1" applyFill="1" applyBorder="1" applyAlignment="1" applyProtection="1">
      <alignment horizontal="center" vertical="center" readingOrder="1"/>
      <protection locked="0"/>
    </xf>
    <xf numFmtId="10" fontId="23" fillId="9" borderId="13" xfId="0" applyNumberFormat="1" applyFont="1" applyFill="1" applyBorder="1" applyAlignment="1">
      <alignment horizontal="center" vertical="center"/>
    </xf>
    <xf numFmtId="0" fontId="26" fillId="12" borderId="13" xfId="0" applyFont="1" applyFill="1" applyBorder="1" applyAlignment="1">
      <alignment horizontal="left" vertical="center" wrapText="1"/>
    </xf>
    <xf numFmtId="0" fontId="51" fillId="12" borderId="13" xfId="0" applyFont="1" applyFill="1" applyBorder="1" applyAlignment="1">
      <alignment horizontal="left" vertical="center" wrapText="1"/>
    </xf>
    <xf numFmtId="0" fontId="54" fillId="0" borderId="13" xfId="0" applyFont="1" applyBorder="1" applyAlignment="1">
      <alignment vertical="center" wrapText="1"/>
    </xf>
    <xf numFmtId="165" fontId="27" fillId="9" borderId="13" xfId="0" applyNumberFormat="1" applyFont="1" applyFill="1" applyBorder="1" applyAlignment="1" applyProtection="1">
      <alignment horizontal="center" vertical="center" readingOrder="1"/>
      <protection locked="0"/>
    </xf>
    <xf numFmtId="0" fontId="55" fillId="8" borderId="13" xfId="0" applyFont="1" applyFill="1" applyBorder="1" applyAlignment="1">
      <alignment horizontal="left" vertical="center" wrapText="1"/>
    </xf>
    <xf numFmtId="10" fontId="23" fillId="8" borderId="13" xfId="0" applyNumberFormat="1" applyFont="1" applyFill="1" applyBorder="1" applyAlignment="1">
      <alignment horizontal="center" vertical="center"/>
    </xf>
    <xf numFmtId="0" fontId="23" fillId="9" borderId="13" xfId="0" applyFont="1" applyFill="1" applyBorder="1" applyAlignment="1">
      <alignment horizontal="center" vertical="center" readingOrder="1"/>
    </xf>
    <xf numFmtId="0" fontId="55" fillId="12" borderId="13" xfId="0" applyFont="1" applyFill="1" applyBorder="1" applyAlignment="1">
      <alignment horizontal="left" vertical="center" wrapText="1"/>
    </xf>
    <xf numFmtId="10" fontId="23" fillId="12" borderId="13" xfId="0" applyNumberFormat="1" applyFont="1" applyFill="1" applyBorder="1" applyAlignment="1">
      <alignment horizontal="center" vertical="center"/>
    </xf>
    <xf numFmtId="0" fontId="55" fillId="9" borderId="13" xfId="0" applyFont="1" applyFill="1" applyBorder="1" applyAlignment="1">
      <alignment horizontal="left" vertical="center" wrapText="1"/>
    </xf>
    <xf numFmtId="9" fontId="23" fillId="9" borderId="13" xfId="0" applyNumberFormat="1" applyFont="1" applyFill="1" applyBorder="1" applyAlignment="1">
      <alignment horizontal="center" vertical="center"/>
    </xf>
    <xf numFmtId="0" fontId="55" fillId="0" borderId="9" xfId="0" applyFont="1" applyBorder="1" applyAlignment="1">
      <alignment horizontal="left" vertical="center" wrapText="1"/>
    </xf>
    <xf numFmtId="0" fontId="55" fillId="9" borderId="9" xfId="0" applyFont="1" applyFill="1" applyBorder="1" applyAlignment="1">
      <alignment horizontal="left" vertical="center" wrapText="1"/>
    </xf>
    <xf numFmtId="0" fontId="26" fillId="0" borderId="13" xfId="0" applyFont="1" applyBorder="1" applyAlignment="1">
      <alignment horizontal="center" vertical="center" wrapText="1"/>
    </xf>
    <xf numFmtId="1" fontId="27" fillId="9" borderId="13" xfId="0" applyNumberFormat="1" applyFont="1" applyFill="1" applyBorder="1" applyAlignment="1" applyProtection="1">
      <alignment horizontal="center" vertical="center" readingOrder="1"/>
      <protection locked="0"/>
    </xf>
    <xf numFmtId="0" fontId="23" fillId="9" borderId="13" xfId="0" applyFont="1" applyFill="1" applyBorder="1" applyAlignment="1">
      <alignment horizontal="center" vertical="center"/>
    </xf>
    <xf numFmtId="1" fontId="48" fillId="9" borderId="13" xfId="0" applyNumberFormat="1" applyFont="1" applyFill="1" applyBorder="1" applyAlignment="1" applyProtection="1">
      <alignment horizontal="center" vertical="center" readingOrder="1"/>
      <protection locked="0"/>
    </xf>
    <xf numFmtId="0" fontId="23" fillId="0" borderId="13" xfId="0" applyFont="1" applyBorder="1" applyAlignment="1">
      <alignment horizontal="center" vertical="center"/>
    </xf>
    <xf numFmtId="0" fontId="26" fillId="8" borderId="13" xfId="0" applyFont="1" applyFill="1" applyBorder="1" applyAlignment="1">
      <alignment horizontal="left" vertical="center" wrapText="1"/>
    </xf>
    <xf numFmtId="0" fontId="25" fillId="0" borderId="13" xfId="0" applyFont="1" applyBorder="1" applyAlignment="1">
      <alignment vertical="center" wrapText="1"/>
    </xf>
    <xf numFmtId="0" fontId="26" fillId="0" borderId="9" xfId="0" applyFont="1" applyBorder="1" applyAlignment="1" applyProtection="1">
      <alignment horizontal="center" vertical="center" wrapText="1" readingOrder="1"/>
      <protection locked="0"/>
    </xf>
    <xf numFmtId="49" fontId="16" fillId="9" borderId="13" xfId="0" applyNumberFormat="1" applyFont="1" applyFill="1" applyBorder="1" applyAlignment="1">
      <alignment horizontal="center" vertical="center"/>
    </xf>
    <xf numFmtId="0" fontId="26" fillId="9" borderId="13" xfId="0" applyFont="1" applyFill="1" applyBorder="1" applyAlignment="1">
      <alignment horizontal="center" vertical="center" wrapText="1"/>
    </xf>
    <xf numFmtId="165" fontId="33" fillId="11" borderId="0" xfId="0" applyNumberFormat="1" applyFont="1" applyFill="1" applyBorder="1" applyAlignment="1" applyProtection="1">
      <alignment horizontal="right" vertical="center"/>
      <protection locked="0"/>
    </xf>
    <xf numFmtId="0" fontId="25" fillId="13" borderId="13" xfId="0" applyFont="1" applyFill="1" applyBorder="1" applyAlignment="1">
      <alignment horizontal="left" vertical="center" wrapText="1"/>
    </xf>
    <xf numFmtId="0" fontId="26" fillId="13" borderId="13" xfId="0" applyFont="1" applyFill="1" applyBorder="1" applyAlignment="1" applyProtection="1">
      <alignment horizontal="center" vertical="center" readingOrder="1"/>
      <protection locked="0"/>
    </xf>
    <xf numFmtId="0" fontId="26" fillId="13" borderId="9" xfId="0" applyFont="1" applyFill="1" applyBorder="1" applyAlignment="1" applyProtection="1">
      <alignment horizontal="center" vertical="center" wrapText="1" readingOrder="1"/>
      <protection locked="0"/>
    </xf>
    <xf numFmtId="0" fontId="23" fillId="13" borderId="13" xfId="0" applyFont="1" applyFill="1" applyBorder="1" applyAlignment="1" applyProtection="1">
      <alignment horizontal="center" vertical="center" readingOrder="1"/>
      <protection locked="0"/>
    </xf>
    <xf numFmtId="0" fontId="27" fillId="13" borderId="13" xfId="0" applyFont="1" applyFill="1" applyBorder="1" applyAlignment="1">
      <alignment horizontal="center" vertical="center" readingOrder="1"/>
    </xf>
    <xf numFmtId="49" fontId="16" fillId="13" borderId="13" xfId="0" applyNumberFormat="1" applyFont="1" applyFill="1" applyBorder="1" applyAlignment="1">
      <alignment horizontal="center" vertical="center"/>
    </xf>
    <xf numFmtId="0" fontId="26" fillId="13" borderId="13" xfId="0" applyFont="1" applyFill="1" applyBorder="1" applyAlignment="1">
      <alignment horizontal="center" vertical="center" wrapText="1"/>
    </xf>
    <xf numFmtId="0" fontId="26" fillId="0" borderId="13" xfId="0" applyFont="1" applyBorder="1" applyAlignment="1" applyProtection="1">
      <alignment horizontal="center" vertical="center" wrapText="1" readingOrder="1"/>
      <protection locked="0"/>
    </xf>
    <xf numFmtId="9" fontId="23" fillId="9" borderId="17" xfId="0" applyNumberFormat="1" applyFont="1" applyFill="1" applyBorder="1" applyAlignment="1">
      <alignment horizontal="center" vertical="center"/>
    </xf>
    <xf numFmtId="0" fontId="55" fillId="0" borderId="9" xfId="0" applyFont="1" applyBorder="1" applyAlignment="1">
      <alignment horizontal="center" vertical="center" wrapText="1"/>
    </xf>
    <xf numFmtId="0" fontId="25" fillId="9" borderId="13" xfId="0" applyFont="1" applyFill="1" applyBorder="1" applyAlignment="1">
      <alignment horizontal="center" vertical="center"/>
    </xf>
    <xf numFmtId="0" fontId="25" fillId="0" borderId="13" xfId="0" applyFont="1" applyBorder="1" applyAlignment="1">
      <alignment horizontal="center" vertical="center" wrapText="1"/>
    </xf>
    <xf numFmtId="10" fontId="23" fillId="9" borderId="17" xfId="0" applyNumberFormat="1" applyFont="1" applyFill="1" applyBorder="1" applyAlignment="1">
      <alignment horizontal="center" vertical="center"/>
    </xf>
    <xf numFmtId="0" fontId="26" fillId="0" borderId="13" xfId="0" applyFont="1" applyBorder="1" applyAlignment="1">
      <alignment vertical="center" wrapText="1"/>
    </xf>
    <xf numFmtId="0" fontId="16" fillId="9" borderId="13" xfId="0" applyFont="1" applyFill="1" applyBorder="1" applyAlignment="1">
      <alignment horizontal="center" vertical="center"/>
    </xf>
    <xf numFmtId="0" fontId="25" fillId="8" borderId="13" xfId="0" applyFont="1" applyFill="1" applyBorder="1" applyAlignment="1">
      <alignment vertical="center" wrapText="1"/>
    </xf>
    <xf numFmtId="10" fontId="23" fillId="9" borderId="13" xfId="0" applyNumberFormat="1" applyFont="1" applyFill="1" applyBorder="1" applyAlignment="1">
      <alignment horizontal="center" vertical="center" readingOrder="1"/>
    </xf>
    <xf numFmtId="49" fontId="23" fillId="8" borderId="13" xfId="0" applyNumberFormat="1" applyFont="1" applyFill="1" applyBorder="1" applyAlignment="1">
      <alignment horizontal="center" vertical="center"/>
    </xf>
    <xf numFmtId="166" fontId="28" fillId="6" borderId="5" xfId="0" applyNumberFormat="1" applyFont="1" applyFill="1" applyBorder="1" applyAlignment="1" applyProtection="1">
      <alignment horizontal="right" vertical="center"/>
      <protection locked="0"/>
    </xf>
    <xf numFmtId="166" fontId="28" fillId="6" borderId="22" xfId="0" applyNumberFormat="1" applyFont="1" applyFill="1" applyBorder="1" applyAlignment="1" applyProtection="1">
      <alignment horizontal="right" vertical="center"/>
      <protection locked="0"/>
    </xf>
    <xf numFmtId="166" fontId="29" fillId="11" borderId="0" xfId="0" applyNumberFormat="1" applyFont="1" applyFill="1" applyBorder="1" applyAlignment="1" applyProtection="1">
      <alignment horizontal="right" vertical="center"/>
      <protection locked="0"/>
    </xf>
    <xf numFmtId="166" fontId="28" fillId="11" borderId="0" xfId="0" applyNumberFormat="1" applyFont="1" applyFill="1" applyBorder="1" applyAlignment="1" applyProtection="1">
      <alignment horizontal="right" vertical="center"/>
      <protection locked="0"/>
    </xf>
    <xf numFmtId="0" fontId="25" fillId="14" borderId="13" xfId="0" applyFont="1" applyFill="1" applyBorder="1" applyAlignment="1">
      <alignment horizontal="left" vertical="center" wrapText="1"/>
    </xf>
    <xf numFmtId="0" fontId="25" fillId="14" borderId="13" xfId="0" applyFont="1" applyFill="1" applyBorder="1" applyAlignment="1">
      <alignment horizontal="center" vertical="center" wrapText="1"/>
    </xf>
    <xf numFmtId="0" fontId="26" fillId="14" borderId="13" xfId="0" applyFont="1" applyFill="1" applyBorder="1" applyAlignment="1" applyProtection="1">
      <alignment horizontal="center" vertical="center" readingOrder="1"/>
      <protection locked="0"/>
    </xf>
    <xf numFmtId="0" fontId="26" fillId="14" borderId="9" xfId="0" applyFont="1" applyFill="1" applyBorder="1" applyAlignment="1" applyProtection="1">
      <alignment horizontal="center" vertical="center" wrapText="1" readingOrder="1"/>
      <protection locked="0"/>
    </xf>
    <xf numFmtId="0" fontId="24" fillId="14" borderId="13" xfId="0" applyFont="1" applyFill="1" applyBorder="1" applyAlignment="1" applyProtection="1">
      <alignment horizontal="center" vertical="center" readingOrder="1"/>
      <protection locked="0"/>
    </xf>
    <xf numFmtId="0" fontId="56" fillId="14" borderId="13" xfId="0" applyFont="1" applyFill="1" applyBorder="1" applyAlignment="1" applyProtection="1">
      <alignment horizontal="center" vertical="center" readingOrder="1"/>
      <protection locked="0"/>
    </xf>
    <xf numFmtId="0" fontId="26" fillId="14" borderId="13" xfId="0" applyFont="1" applyFill="1" applyBorder="1" applyAlignment="1">
      <alignment horizontal="center" vertical="center" wrapText="1"/>
    </xf>
    <xf numFmtId="166" fontId="49" fillId="11" borderId="0" xfId="0" applyNumberFormat="1" applyFont="1" applyFill="1" applyBorder="1" applyAlignment="1" applyProtection="1">
      <alignment horizontal="right" vertical="center"/>
      <protection locked="0"/>
    </xf>
    <xf numFmtId="166" fontId="49" fillId="11" borderId="0" xfId="0" applyNumberFormat="1" applyFont="1" applyFill="1" applyBorder="1" applyAlignment="1" applyProtection="1">
      <alignment horizontal="center" vertical="center"/>
      <protection locked="0"/>
    </xf>
    <xf numFmtId="0" fontId="27" fillId="9" borderId="13" xfId="0" applyFont="1" applyFill="1" applyBorder="1" applyAlignment="1">
      <alignment horizontal="center" vertical="center" wrapText="1" readingOrder="1"/>
    </xf>
    <xf numFmtId="0" fontId="55" fillId="9" borderId="9" xfId="0" applyFont="1" applyFill="1" applyBorder="1" applyAlignment="1">
      <alignment horizontal="center" vertical="center" wrapText="1"/>
    </xf>
    <xf numFmtId="9" fontId="24" fillId="9" borderId="13" xfId="0" applyNumberFormat="1" applyFont="1" applyFill="1" applyBorder="1" applyAlignment="1">
      <alignment horizontal="center" vertical="center"/>
    </xf>
    <xf numFmtId="2" fontId="23" fillId="8" borderId="13" xfId="0" applyNumberFormat="1" applyFont="1" applyFill="1" applyBorder="1" applyAlignment="1">
      <alignment horizontal="center" vertical="center"/>
    </xf>
    <xf numFmtId="0" fontId="1" fillId="0" borderId="0" xfId="4" applyAlignment="1">
      <alignment horizontal="center" vertical="center"/>
    </xf>
    <xf numFmtId="0" fontId="1" fillId="0" borderId="0" xfId="4" applyAlignment="1">
      <alignment vertical="center"/>
    </xf>
    <xf numFmtId="0" fontId="1" fillId="0" borderId="0" xfId="4"/>
    <xf numFmtId="0" fontId="62" fillId="0" borderId="0" xfId="4" applyFont="1" applyFill="1" applyAlignment="1">
      <alignment horizontal="center" vertical="center" wrapText="1"/>
    </xf>
    <xf numFmtId="0" fontId="61" fillId="0" borderId="0" xfId="4" applyFont="1" applyFill="1" applyAlignment="1">
      <alignment horizontal="center" vertical="center" wrapText="1"/>
    </xf>
    <xf numFmtId="0" fontId="63" fillId="0" borderId="0" xfId="4" applyFont="1" applyAlignment="1">
      <alignment horizontal="left" vertical="center"/>
    </xf>
    <xf numFmtId="0" fontId="61" fillId="0" borderId="0" xfId="4" applyFont="1" applyAlignment="1">
      <alignment vertical="center"/>
    </xf>
    <xf numFmtId="0" fontId="62" fillId="0" borderId="0" xfId="4" applyFont="1" applyAlignment="1">
      <alignment vertical="center"/>
    </xf>
    <xf numFmtId="0" fontId="61" fillId="0" borderId="0" xfId="4" applyFont="1" applyAlignment="1">
      <alignment horizontal="left" vertical="center"/>
    </xf>
    <xf numFmtId="0" fontId="1" fillId="0" borderId="0" xfId="4" applyAlignment="1">
      <alignment horizontal="left" vertical="center"/>
    </xf>
    <xf numFmtId="0" fontId="65" fillId="16" borderId="0" xfId="4" applyFont="1" applyFill="1" applyAlignment="1">
      <alignment horizontal="center"/>
    </xf>
    <xf numFmtId="0" fontId="61" fillId="16" borderId="0" xfId="4" applyFont="1" applyFill="1" applyAlignment="1">
      <alignment horizontal="center"/>
    </xf>
    <xf numFmtId="0" fontId="61" fillId="0" borderId="0" xfId="4" applyFont="1" applyAlignment="1">
      <alignment horizontal="right" vertical="center"/>
    </xf>
    <xf numFmtId="0" fontId="1" fillId="0" borderId="0" xfId="4" applyAlignment="1">
      <alignment horizontal="left"/>
    </xf>
    <xf numFmtId="0" fontId="64" fillId="9" borderId="0" xfId="4" applyFont="1" applyFill="1" applyBorder="1" applyAlignment="1">
      <alignment wrapText="1"/>
    </xf>
    <xf numFmtId="0" fontId="61" fillId="17" borderId="20" xfId="4" applyFont="1" applyFill="1" applyBorder="1" applyAlignment="1">
      <alignment horizontal="center" vertical="center"/>
    </xf>
    <xf numFmtId="0" fontId="1" fillId="0" borderId="0" xfId="4" applyBorder="1"/>
    <xf numFmtId="0" fontId="1" fillId="9" borderId="0" xfId="4" applyFill="1"/>
    <xf numFmtId="0" fontId="1" fillId="0" borderId="0" xfId="4" applyAlignment="1">
      <alignment horizontal="left" vertical="center" indent="4"/>
    </xf>
    <xf numFmtId="0" fontId="36" fillId="0" borderId="20" xfId="4" applyFont="1" applyBorder="1" applyAlignment="1">
      <alignment vertical="center" wrapText="1"/>
    </xf>
    <xf numFmtId="0" fontId="15" fillId="0" borderId="20" xfId="4" applyFont="1" applyBorder="1" applyAlignment="1">
      <alignment vertical="center" wrapText="1"/>
    </xf>
    <xf numFmtId="10" fontId="4" fillId="0" borderId="20" xfId="4" applyNumberFormat="1" applyFont="1" applyBorder="1" applyAlignment="1">
      <alignment horizontal="center" vertical="center"/>
    </xf>
    <xf numFmtId="0" fontId="4" fillId="0" borderId="20" xfId="4" applyFont="1" applyBorder="1" applyAlignment="1">
      <alignment horizontal="center" vertical="center"/>
    </xf>
    <xf numFmtId="0" fontId="1" fillId="9" borderId="0" xfId="4" applyFill="1" applyBorder="1" applyAlignment="1">
      <alignment horizontal="center"/>
    </xf>
    <xf numFmtId="0" fontId="4" fillId="9" borderId="0" xfId="4" applyFont="1" applyFill="1" applyBorder="1" applyAlignment="1">
      <alignment vertical="center" wrapText="1"/>
    </xf>
    <xf numFmtId="0" fontId="67" fillId="19" borderId="20" xfId="4" applyFont="1" applyFill="1" applyBorder="1" applyAlignment="1">
      <alignment horizontal="left" vertical="center"/>
    </xf>
    <xf numFmtId="0" fontId="67" fillId="19" borderId="20" xfId="4" applyFont="1" applyFill="1" applyBorder="1" applyAlignment="1">
      <alignment horizontal="center" vertical="center"/>
    </xf>
    <xf numFmtId="10" fontId="67" fillId="19" borderId="20" xfId="4" applyNumberFormat="1" applyFont="1" applyFill="1" applyBorder="1" applyAlignment="1">
      <alignment horizontal="center" vertical="center"/>
    </xf>
    <xf numFmtId="168" fontId="59" fillId="19" borderId="20" xfId="5" applyNumberFormat="1" applyFont="1" applyFill="1" applyBorder="1" applyAlignment="1">
      <alignment horizontal="center" vertical="center"/>
    </xf>
    <xf numFmtId="9" fontId="59" fillId="19" borderId="20" xfId="5" applyFont="1" applyFill="1" applyBorder="1" applyAlignment="1">
      <alignment horizontal="center" vertical="center"/>
    </xf>
    <xf numFmtId="9" fontId="59" fillId="9" borderId="0" xfId="5" applyFont="1" applyFill="1" applyBorder="1" applyAlignment="1">
      <alignment horizontal="center" vertical="center"/>
    </xf>
    <xf numFmtId="0" fontId="4" fillId="0" borderId="0" xfId="4" applyFont="1" applyFill="1" applyBorder="1" applyAlignment="1">
      <alignment vertical="center" wrapText="1"/>
    </xf>
    <xf numFmtId="0" fontId="68" fillId="19" borderId="8" xfId="3" applyFont="1" applyFill="1" applyBorder="1" applyAlignment="1" applyProtection="1">
      <alignment horizontal="left" vertical="center" wrapText="1"/>
      <protection locked="0"/>
    </xf>
    <xf numFmtId="0" fontId="67" fillId="19" borderId="20" xfId="3" applyFont="1" applyFill="1" applyBorder="1" applyAlignment="1" applyProtection="1">
      <alignment horizontal="center" vertical="center" wrapText="1"/>
    </xf>
    <xf numFmtId="0" fontId="26" fillId="0" borderId="29" xfId="3" applyFont="1" applyBorder="1" applyAlignment="1" applyProtection="1">
      <alignment horizontal="center" vertical="center" wrapText="1" readingOrder="1"/>
      <protection locked="0"/>
    </xf>
    <xf numFmtId="0" fontId="11" fillId="5" borderId="30" xfId="3" applyFont="1" applyFill="1" applyBorder="1" applyAlignment="1" applyProtection="1">
      <alignment horizontal="right" vertical="center" wrapText="1"/>
    </xf>
    <xf numFmtId="0" fontId="27" fillId="9" borderId="29" xfId="3" applyFont="1" applyFill="1" applyBorder="1" applyAlignment="1" applyProtection="1">
      <alignment horizontal="center" vertical="center" wrapText="1" readingOrder="1"/>
      <protection locked="0"/>
    </xf>
    <xf numFmtId="0" fontId="27" fillId="9" borderId="13" xfId="3" applyFont="1" applyFill="1" applyBorder="1" applyAlignment="1">
      <alignment horizontal="center" vertical="center" wrapText="1" readingOrder="1"/>
    </xf>
    <xf numFmtId="0" fontId="72" fillId="18" borderId="32" xfId="3" applyFont="1" applyFill="1" applyBorder="1" applyAlignment="1">
      <alignment horizontal="left" vertical="center" wrapText="1"/>
    </xf>
    <xf numFmtId="0" fontId="72" fillId="18" borderId="33" xfId="3" applyFont="1" applyFill="1" applyBorder="1" applyAlignment="1">
      <alignment horizontal="left" vertical="center" wrapText="1"/>
    </xf>
    <xf numFmtId="0" fontId="25" fillId="18" borderId="33" xfId="3" applyFont="1" applyFill="1" applyBorder="1" applyAlignment="1">
      <alignment vertical="center" wrapText="1"/>
    </xf>
    <xf numFmtId="0" fontId="54" fillId="18" borderId="32" xfId="3" applyFont="1" applyFill="1" applyBorder="1" applyAlignment="1">
      <alignment horizontal="center" vertical="center" wrapText="1"/>
    </xf>
    <xf numFmtId="0" fontId="33" fillId="18" borderId="32" xfId="3" applyFont="1" applyFill="1" applyBorder="1" applyAlignment="1" applyProtection="1">
      <alignment horizontal="center" vertical="center" wrapText="1" readingOrder="1"/>
      <protection locked="0"/>
    </xf>
    <xf numFmtId="0" fontId="27" fillId="18" borderId="32" xfId="3" applyFont="1" applyFill="1" applyBorder="1" applyAlignment="1" applyProtection="1">
      <alignment horizontal="center" vertical="center" wrapText="1" readingOrder="1"/>
      <protection locked="0"/>
    </xf>
    <xf numFmtId="0" fontId="26" fillId="0" borderId="37" xfId="3" applyFont="1" applyBorder="1" applyAlignment="1" applyProtection="1">
      <alignment horizontal="center" vertical="center" wrapText="1" readingOrder="1"/>
      <protection locked="0"/>
    </xf>
    <xf numFmtId="0" fontId="11" fillId="5" borderId="37" xfId="3" applyFont="1" applyFill="1" applyBorder="1" applyAlignment="1" applyProtection="1">
      <alignment horizontal="right" vertical="center" wrapText="1"/>
    </xf>
    <xf numFmtId="0" fontId="27" fillId="9" borderId="37" xfId="3" applyFont="1" applyFill="1" applyBorder="1" applyAlignment="1" applyProtection="1">
      <alignment horizontal="center" vertical="center" wrapText="1" readingOrder="1"/>
      <protection locked="0"/>
    </xf>
    <xf numFmtId="0" fontId="27" fillId="9" borderId="37" xfId="3" applyFont="1" applyFill="1" applyBorder="1" applyAlignment="1">
      <alignment horizontal="center" vertical="center" wrapText="1" readingOrder="1"/>
    </xf>
    <xf numFmtId="0" fontId="14" fillId="7" borderId="37" xfId="3" applyFont="1" applyFill="1" applyBorder="1" applyAlignment="1">
      <alignment horizontal="center" vertical="center" wrapText="1"/>
    </xf>
    <xf numFmtId="0" fontId="25" fillId="4" borderId="37" xfId="3" applyFont="1" applyFill="1" applyBorder="1" applyAlignment="1">
      <alignment horizontal="center" vertical="center" wrapText="1"/>
    </xf>
    <xf numFmtId="0" fontId="27" fillId="4" borderId="37" xfId="3" applyFont="1" applyFill="1" applyBorder="1" applyAlignment="1" applyProtection="1">
      <alignment horizontal="center" vertical="center" wrapText="1" readingOrder="1"/>
      <protection locked="0"/>
    </xf>
    <xf numFmtId="0" fontId="1" fillId="0" borderId="37" xfId="4" applyBorder="1"/>
    <xf numFmtId="0" fontId="1" fillId="0" borderId="37" xfId="4" applyBorder="1" applyAlignment="1">
      <alignment horizontal="right"/>
    </xf>
    <xf numFmtId="0" fontId="14" fillId="9" borderId="37" xfId="3" applyFont="1" applyFill="1" applyBorder="1" applyAlignment="1">
      <alignment horizontal="center" vertical="center" wrapText="1"/>
    </xf>
    <xf numFmtId="0" fontId="76" fillId="9" borderId="37" xfId="3" applyFont="1" applyFill="1" applyBorder="1" applyAlignment="1" applyProtection="1">
      <alignment horizontal="center" vertical="center" wrapText="1" readingOrder="1"/>
      <protection locked="0"/>
    </xf>
    <xf numFmtId="0" fontId="60" fillId="0" borderId="37" xfId="4" applyFont="1" applyBorder="1"/>
    <xf numFmtId="0" fontId="14" fillId="4" borderId="37" xfId="3" applyFont="1" applyFill="1" applyBorder="1" applyAlignment="1">
      <alignment horizontal="center" vertical="center" wrapText="1"/>
    </xf>
    <xf numFmtId="0" fontId="68" fillId="5" borderId="11" xfId="3" applyFont="1" applyFill="1" applyBorder="1" applyAlignment="1" applyProtection="1">
      <alignment horizontal="center" vertical="center" wrapText="1"/>
      <protection locked="0"/>
    </xf>
    <xf numFmtId="0" fontId="75" fillId="4" borderId="37" xfId="3" applyFont="1" applyFill="1" applyBorder="1" applyAlignment="1">
      <alignment horizontal="center" vertical="center" wrapText="1"/>
    </xf>
    <xf numFmtId="9" fontId="71" fillId="9" borderId="37" xfId="3" applyNumberFormat="1" applyFont="1" applyFill="1" applyBorder="1" applyAlignment="1" applyProtection="1">
      <alignment horizontal="center" vertical="center" wrapText="1" readingOrder="1"/>
      <protection locked="0"/>
    </xf>
    <xf numFmtId="0" fontId="75" fillId="9" borderId="37" xfId="3" applyFont="1" applyFill="1" applyBorder="1" applyAlignment="1">
      <alignment horizontal="center" vertical="center" wrapText="1"/>
    </xf>
    <xf numFmtId="0" fontId="68" fillId="9" borderId="0" xfId="3" applyFont="1" applyFill="1" applyBorder="1" applyAlignment="1" applyProtection="1">
      <alignment horizontal="center" vertical="center" wrapText="1"/>
      <protection locked="0"/>
    </xf>
    <xf numFmtId="0" fontId="25" fillId="9" borderId="0" xfId="3" applyFont="1" applyFill="1" applyBorder="1" applyAlignment="1">
      <alignment horizontal="left" vertical="center" wrapText="1"/>
    </xf>
    <xf numFmtId="0" fontId="25" fillId="8" borderId="0" xfId="3" applyFont="1" applyFill="1" applyBorder="1" applyAlignment="1">
      <alignment horizontal="left" vertical="center" wrapText="1"/>
    </xf>
    <xf numFmtId="0" fontId="27" fillId="9" borderId="0" xfId="3" applyFont="1" applyFill="1" applyBorder="1" applyAlignment="1" applyProtection="1">
      <alignment horizontal="center" vertical="center" wrapText="1" readingOrder="1"/>
      <protection locked="0"/>
    </xf>
    <xf numFmtId="9" fontId="71" fillId="0" borderId="0" xfId="3" applyNumberFormat="1" applyFont="1" applyBorder="1" applyAlignment="1" applyProtection="1">
      <alignment horizontal="center" vertical="center" wrapText="1" readingOrder="1"/>
      <protection locked="0"/>
    </xf>
    <xf numFmtId="0" fontId="78" fillId="9" borderId="0" xfId="3" applyFont="1" applyFill="1" applyBorder="1" applyAlignment="1">
      <alignment horizontal="left" vertical="center" wrapText="1"/>
    </xf>
    <xf numFmtId="0" fontId="1" fillId="9" borderId="0" xfId="4" applyFill="1" applyAlignment="1">
      <alignment horizontal="center" vertical="center"/>
    </xf>
    <xf numFmtId="0" fontId="1" fillId="9" borderId="0" xfId="4" applyFill="1" applyAlignment="1">
      <alignment vertical="center"/>
    </xf>
    <xf numFmtId="0" fontId="61" fillId="0" borderId="0" xfId="4" applyFont="1" applyBorder="1" applyAlignment="1">
      <alignment horizontal="center" wrapText="1"/>
    </xf>
    <xf numFmtId="0" fontId="59" fillId="19" borderId="20" xfId="4" applyFont="1" applyFill="1" applyBorder="1" applyAlignment="1">
      <alignment horizontal="center" vertical="center"/>
    </xf>
    <xf numFmtId="0" fontId="59" fillId="19" borderId="20" xfId="4" applyFont="1" applyFill="1" applyBorder="1" applyAlignment="1">
      <alignment horizontal="center"/>
    </xf>
    <xf numFmtId="0" fontId="59" fillId="19" borderId="0" xfId="4" applyFont="1" applyFill="1" applyBorder="1" applyAlignment="1">
      <alignment horizontal="center"/>
    </xf>
    <xf numFmtId="0" fontId="36" fillId="0" borderId="20" xfId="4" applyFont="1" applyBorder="1" applyAlignment="1">
      <alignment vertical="center"/>
    </xf>
    <xf numFmtId="0" fontId="1" fillId="0" borderId="20" xfId="4" applyBorder="1" applyAlignment="1">
      <alignment horizontal="center" vertical="center"/>
    </xf>
    <xf numFmtId="0" fontId="1" fillId="0" borderId="20" xfId="4" applyBorder="1" applyAlignment="1">
      <alignment horizontal="center"/>
    </xf>
    <xf numFmtId="0" fontId="1" fillId="0" borderId="0" xfId="4" applyBorder="1" applyAlignment="1">
      <alignment horizontal="center"/>
    </xf>
    <xf numFmtId="0" fontId="59" fillId="19" borderId="0" xfId="4" applyFont="1" applyFill="1" applyBorder="1" applyAlignment="1">
      <alignment horizontal="center" vertical="center"/>
    </xf>
    <xf numFmtId="0" fontId="61" fillId="17" borderId="20" xfId="4" applyFont="1" applyFill="1" applyBorder="1" applyAlignment="1">
      <alignment horizontal="center"/>
    </xf>
    <xf numFmtId="0" fontId="61" fillId="17" borderId="0" xfId="4" applyFont="1" applyFill="1" applyBorder="1" applyAlignment="1">
      <alignment horizontal="center"/>
    </xf>
    <xf numFmtId="0" fontId="59" fillId="20" borderId="20" xfId="4" applyFont="1" applyFill="1" applyBorder="1" applyAlignment="1">
      <alignment horizontal="center" vertical="center"/>
    </xf>
    <xf numFmtId="0" fontId="59" fillId="20" borderId="0" xfId="4" applyFont="1" applyFill="1" applyBorder="1" applyAlignment="1">
      <alignment horizontal="center" vertical="center"/>
    </xf>
    <xf numFmtId="0" fontId="25" fillId="21" borderId="37" xfId="3" applyFont="1" applyFill="1" applyBorder="1" applyAlignment="1">
      <alignment horizontal="center" vertical="center" wrapText="1"/>
    </xf>
    <xf numFmtId="0" fontId="76" fillId="21" borderId="37" xfId="3" applyFont="1" applyFill="1" applyBorder="1" applyAlignment="1" applyProtection="1">
      <alignment horizontal="center" vertical="center" wrapText="1" readingOrder="1"/>
      <protection locked="0"/>
    </xf>
    <xf numFmtId="0" fontId="61" fillId="0" borderId="20" xfId="4" applyFont="1" applyFill="1" applyBorder="1" applyAlignment="1">
      <alignment horizontal="left" vertical="center" wrapText="1"/>
    </xf>
    <xf numFmtId="1" fontId="61" fillId="0" borderId="20" xfId="4" applyNumberFormat="1" applyFont="1" applyFill="1" applyBorder="1" applyAlignment="1">
      <alignment horizontal="center" vertical="center"/>
    </xf>
    <xf numFmtId="0" fontId="61" fillId="0" borderId="20" xfId="4" applyFont="1" applyFill="1" applyBorder="1" applyAlignment="1">
      <alignment horizontal="center"/>
    </xf>
    <xf numFmtId="0" fontId="61" fillId="0" borderId="20" xfId="4" applyFont="1" applyFill="1" applyBorder="1" applyAlignment="1">
      <alignment horizontal="center" vertical="center"/>
    </xf>
    <xf numFmtId="0" fontId="67" fillId="19" borderId="20" xfId="3" applyFont="1" applyFill="1" applyBorder="1" applyAlignment="1" applyProtection="1">
      <alignment horizontal="center" vertical="center" wrapText="1"/>
    </xf>
    <xf numFmtId="0" fontId="27" fillId="9" borderId="0" xfId="3" applyFont="1" applyFill="1" applyBorder="1" applyAlignment="1" applyProtection="1">
      <alignment horizontal="center" vertical="center" wrapText="1" readingOrder="1"/>
      <protection locked="0"/>
    </xf>
    <xf numFmtId="0" fontId="68" fillId="5" borderId="19" xfId="3" applyFont="1" applyFill="1" applyBorder="1" applyAlignment="1" applyProtection="1">
      <alignment horizontal="center" vertical="center" wrapText="1"/>
      <protection locked="0"/>
    </xf>
    <xf numFmtId="0" fontId="6" fillId="5" borderId="19" xfId="3" applyFont="1" applyFill="1" applyBorder="1" applyAlignment="1" applyProtection="1">
      <alignment horizontal="center" vertical="center" wrapText="1"/>
      <protection locked="0"/>
    </xf>
    <xf numFmtId="0" fontId="78" fillId="9" borderId="0" xfId="3" applyFont="1" applyFill="1" applyBorder="1" applyAlignment="1">
      <alignment horizontal="left" vertical="center"/>
    </xf>
    <xf numFmtId="0" fontId="81" fillId="26" borderId="0" xfId="3" applyFont="1" applyFill="1" applyBorder="1" applyAlignment="1">
      <alignment horizontal="center" vertical="center" wrapText="1"/>
    </xf>
    <xf numFmtId="0" fontId="82" fillId="18" borderId="0" xfId="3" applyFont="1" applyFill="1" applyBorder="1" applyAlignment="1">
      <alignment horizontal="center" vertical="center" wrapText="1"/>
    </xf>
    <xf numFmtId="0" fontId="83" fillId="4" borderId="37" xfId="3" applyFont="1" applyFill="1" applyBorder="1" applyAlignment="1">
      <alignment horizontal="center" vertical="center" wrapText="1"/>
    </xf>
    <xf numFmtId="0" fontId="83" fillId="9" borderId="37" xfId="3" applyFont="1" applyFill="1" applyBorder="1" applyAlignment="1">
      <alignment horizontal="center" vertical="center" wrapText="1"/>
    </xf>
    <xf numFmtId="0" fontId="60" fillId="0" borderId="37" xfId="4" applyFont="1" applyBorder="1" applyAlignment="1">
      <alignment horizontal="center" vertical="center"/>
    </xf>
    <xf numFmtId="0" fontId="4" fillId="16" borderId="0" xfId="4" applyFont="1" applyFill="1" applyBorder="1" applyAlignment="1">
      <alignment vertical="center" wrapText="1"/>
    </xf>
    <xf numFmtId="0" fontId="67" fillId="19" borderId="21" xfId="4" applyFont="1" applyFill="1" applyBorder="1" applyAlignment="1">
      <alignment horizontal="left" vertical="center"/>
    </xf>
    <xf numFmtId="0" fontId="67" fillId="19" borderId="21" xfId="4" applyFont="1" applyFill="1" applyBorder="1" applyAlignment="1">
      <alignment horizontal="center" vertical="center"/>
    </xf>
    <xf numFmtId="0" fontId="36" fillId="0" borderId="0" xfId="4" applyFont="1" applyBorder="1" applyAlignment="1">
      <alignment vertical="center" wrapText="1"/>
    </xf>
    <xf numFmtId="0" fontId="15" fillId="0" borderId="0" xfId="4" applyFont="1" applyBorder="1" applyAlignment="1">
      <alignment vertical="center" wrapText="1"/>
    </xf>
    <xf numFmtId="0" fontId="4" fillId="0" borderId="0" xfId="4" applyFont="1" applyBorder="1" applyAlignment="1">
      <alignment horizontal="center" vertical="center"/>
    </xf>
    <xf numFmtId="10" fontId="4" fillId="0" borderId="0" xfId="4" applyNumberFormat="1" applyFont="1" applyBorder="1" applyAlignment="1">
      <alignment horizontal="center" vertical="center"/>
    </xf>
    <xf numFmtId="0" fontId="68" fillId="5" borderId="57" xfId="3" applyFont="1" applyFill="1" applyBorder="1" applyAlignment="1" applyProtection="1">
      <alignment vertical="center" wrapText="1"/>
      <protection locked="0"/>
    </xf>
    <xf numFmtId="0" fontId="68" fillId="5" borderId="39" xfId="3" applyFont="1" applyFill="1" applyBorder="1" applyAlignment="1" applyProtection="1">
      <alignment vertical="center" wrapText="1"/>
      <protection locked="0"/>
    </xf>
    <xf numFmtId="2" fontId="59" fillId="27" borderId="20" xfId="4" applyNumberFormat="1" applyFont="1" applyFill="1" applyBorder="1" applyAlignment="1">
      <alignment horizontal="center" vertical="center"/>
    </xf>
    <xf numFmtId="0" fontId="66" fillId="0" borderId="0" xfId="4" applyFont="1" applyAlignment="1">
      <alignment vertical="center"/>
    </xf>
    <xf numFmtId="0" fontId="0" fillId="18" borderId="20" xfId="0" applyFill="1" applyBorder="1" applyAlignment="1">
      <alignment vertical="center" wrapText="1"/>
    </xf>
    <xf numFmtId="0" fontId="25" fillId="18" borderId="20" xfId="0" applyFont="1" applyFill="1" applyBorder="1" applyAlignment="1">
      <alignment vertical="center" wrapText="1"/>
    </xf>
    <xf numFmtId="0" fontId="25" fillId="13" borderId="20" xfId="0" applyFont="1" applyFill="1" applyBorder="1" applyAlignment="1">
      <alignment horizontal="left" vertical="center" wrapText="1"/>
    </xf>
    <xf numFmtId="0" fontId="25" fillId="8" borderId="20" xfId="0" applyFont="1" applyFill="1" applyBorder="1" applyAlignment="1">
      <alignment horizontal="left" vertical="center" wrapText="1"/>
    </xf>
    <xf numFmtId="0" fontId="17" fillId="4" borderId="37" xfId="3" applyFont="1" applyFill="1" applyBorder="1" applyAlignment="1" applyProtection="1">
      <alignment horizontal="center" vertical="center" wrapText="1" readingOrder="1"/>
      <protection locked="0"/>
    </xf>
    <xf numFmtId="0" fontId="89" fillId="9" borderId="37" xfId="3" applyFont="1" applyFill="1" applyBorder="1" applyAlignment="1" applyProtection="1">
      <alignment horizontal="center" vertical="center" wrapText="1" readingOrder="1"/>
      <protection locked="0"/>
    </xf>
    <xf numFmtId="10" fontId="87" fillId="28" borderId="21" xfId="4" applyNumberFormat="1" applyFont="1" applyFill="1" applyBorder="1" applyAlignment="1">
      <alignment horizontal="center" vertical="center"/>
    </xf>
    <xf numFmtId="0" fontId="91" fillId="16" borderId="0" xfId="4" applyFont="1" applyFill="1" applyAlignment="1">
      <alignment horizontal="center"/>
    </xf>
    <xf numFmtId="0" fontId="20" fillId="16" borderId="0" xfId="4" applyFont="1" applyFill="1" applyAlignment="1">
      <alignment horizontal="center"/>
    </xf>
    <xf numFmtId="0" fontId="6" fillId="25" borderId="0" xfId="3" applyFont="1" applyFill="1" applyBorder="1" applyAlignment="1" applyProtection="1">
      <alignment horizontal="center" vertical="center" wrapText="1"/>
      <protection locked="0"/>
    </xf>
    <xf numFmtId="0" fontId="83" fillId="4" borderId="62" xfId="3" applyFont="1" applyFill="1" applyBorder="1" applyAlignment="1">
      <alignment horizontal="center" vertical="center" wrapText="1"/>
    </xf>
    <xf numFmtId="0" fontId="46" fillId="15" borderId="20" xfId="0" applyFont="1" applyFill="1" applyBorder="1" applyAlignment="1">
      <alignment horizontal="center" vertical="center" textRotation="90" wrapText="1"/>
    </xf>
    <xf numFmtId="0" fontId="41" fillId="0" borderId="15" xfId="0" applyFont="1" applyBorder="1" applyAlignment="1" applyProtection="1">
      <alignment horizontal="center" vertical="center" textRotation="90" wrapText="1"/>
      <protection locked="0"/>
    </xf>
    <xf numFmtId="0" fontId="41" fillId="0" borderId="17" xfId="0" applyFont="1" applyBorder="1" applyAlignment="1" applyProtection="1">
      <alignment horizontal="center" vertical="center" textRotation="90" wrapText="1"/>
      <protection locked="0"/>
    </xf>
    <xf numFmtId="0" fontId="41" fillId="0" borderId="21" xfId="0" applyFont="1" applyBorder="1" applyAlignment="1" applyProtection="1">
      <alignment horizontal="center" vertical="center" textRotation="90" wrapText="1"/>
      <protection locked="0"/>
    </xf>
    <xf numFmtId="0" fontId="35" fillId="0" borderId="15" xfId="0" applyFont="1" applyBorder="1" applyAlignment="1" applyProtection="1">
      <alignment horizontal="center" vertical="center" textRotation="90" wrapText="1"/>
      <protection locked="0"/>
    </xf>
    <xf numFmtId="0" fontId="35" fillId="0" borderId="17" xfId="0" applyFont="1" applyBorder="1" applyAlignment="1" applyProtection="1">
      <alignment horizontal="center" vertical="center" textRotation="90" wrapText="1"/>
      <protection locked="0"/>
    </xf>
    <xf numFmtId="0" fontId="35" fillId="0" borderId="21" xfId="0" applyFont="1" applyBorder="1" applyAlignment="1" applyProtection="1">
      <alignment horizontal="center" vertical="center" textRotation="90" wrapText="1"/>
      <protection locked="0"/>
    </xf>
    <xf numFmtId="0" fontId="2" fillId="2" borderId="0" xfId="0" applyFont="1" applyFill="1" applyAlignment="1">
      <alignment horizontal="center" vertical="center" wrapText="1"/>
    </xf>
    <xf numFmtId="0" fontId="3" fillId="3" borderId="0" xfId="0" applyFont="1" applyFill="1" applyAlignment="1">
      <alignment horizontal="center" wrapText="1"/>
    </xf>
    <xf numFmtId="0" fontId="5" fillId="4" borderId="0" xfId="0" applyFont="1" applyFill="1" applyAlignment="1">
      <alignment horizontal="center" vertical="center" wrapText="1"/>
    </xf>
    <xf numFmtId="0" fontId="6" fillId="5" borderId="0"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xf>
    <xf numFmtId="0" fontId="8" fillId="6" borderId="0" xfId="0" applyFont="1" applyFill="1" applyBorder="1" applyAlignment="1" applyProtection="1">
      <alignment horizontal="center" vertical="center"/>
    </xf>
    <xf numFmtId="164" fontId="9" fillId="4" borderId="2" xfId="0" applyNumberFormat="1" applyFont="1" applyFill="1" applyBorder="1" applyAlignment="1" applyProtection="1">
      <alignment horizontal="center" vertical="center"/>
      <protection locked="0"/>
    </xf>
    <xf numFmtId="164" fontId="9" fillId="4" borderId="6" xfId="0" applyNumberFormat="1" applyFont="1" applyFill="1" applyBorder="1" applyAlignment="1" applyProtection="1">
      <alignment horizontal="center" vertical="center"/>
      <protection locked="0"/>
    </xf>
    <xf numFmtId="0" fontId="10" fillId="4" borderId="3" xfId="0" applyFont="1" applyFill="1" applyBorder="1" applyAlignment="1" applyProtection="1">
      <alignment horizontal="center" vertical="center" wrapText="1"/>
    </xf>
    <xf numFmtId="0" fontId="10" fillId="4" borderId="7" xfId="0" applyFont="1" applyFill="1" applyBorder="1" applyAlignment="1" applyProtection="1">
      <alignment horizontal="center" vertical="center" wrapText="1"/>
    </xf>
    <xf numFmtId="0" fontId="1" fillId="16" borderId="0" xfId="4" applyFill="1" applyAlignment="1">
      <alignment horizontal="left" vertical="center" wrapText="1"/>
    </xf>
    <xf numFmtId="0" fontId="61" fillId="0" borderId="20" xfId="4" applyFont="1" applyBorder="1" applyAlignment="1">
      <alignment horizontal="center" wrapText="1"/>
    </xf>
    <xf numFmtId="0" fontId="66" fillId="17" borderId="43" xfId="4" applyFont="1" applyFill="1" applyBorder="1" applyAlignment="1">
      <alignment horizontal="center" vertical="center" wrapText="1"/>
    </xf>
    <xf numFmtId="0" fontId="66" fillId="17" borderId="44" xfId="4" applyFont="1" applyFill="1" applyBorder="1" applyAlignment="1">
      <alignment horizontal="center" vertical="center" wrapText="1"/>
    </xf>
    <xf numFmtId="0" fontId="4" fillId="16" borderId="45" xfId="4" applyFont="1" applyFill="1" applyBorder="1" applyAlignment="1">
      <alignment horizontal="center" vertical="center" wrapText="1"/>
    </xf>
    <xf numFmtId="0" fontId="4" fillId="16" borderId="46" xfId="4" applyFont="1" applyFill="1" applyBorder="1" applyAlignment="1">
      <alignment horizontal="center" vertical="center" wrapText="1"/>
    </xf>
    <xf numFmtId="0" fontId="4" fillId="16" borderId="47" xfId="4" applyFont="1" applyFill="1" applyBorder="1" applyAlignment="1">
      <alignment horizontal="center" vertical="center" wrapText="1"/>
    </xf>
    <xf numFmtId="0" fontId="4" fillId="16" borderId="48" xfId="4" applyFont="1" applyFill="1" applyBorder="1" applyAlignment="1">
      <alignment horizontal="center" vertical="center" wrapText="1"/>
    </xf>
    <xf numFmtId="0" fontId="4" fillId="16" borderId="23" xfId="4" applyFont="1" applyFill="1" applyBorder="1" applyAlignment="1">
      <alignment horizontal="center" vertical="center" wrapText="1"/>
    </xf>
    <xf numFmtId="0" fontId="4" fillId="16" borderId="49" xfId="4" applyFont="1" applyFill="1" applyBorder="1" applyAlignment="1">
      <alignment horizontal="center" vertical="center" wrapText="1"/>
    </xf>
    <xf numFmtId="0" fontId="62" fillId="0" borderId="0" xfId="4" applyFont="1" applyAlignment="1">
      <alignment horizontal="left" vertical="center"/>
    </xf>
    <xf numFmtId="0" fontId="1" fillId="16" borderId="0" xfId="4" applyFill="1" applyAlignment="1">
      <alignment horizontal="left" vertical="center"/>
    </xf>
    <xf numFmtId="0" fontId="70" fillId="19" borderId="43" xfId="4" applyFont="1" applyFill="1" applyBorder="1" applyAlignment="1">
      <alignment horizontal="center" vertical="center" wrapText="1"/>
    </xf>
    <xf numFmtId="0" fontId="70" fillId="19" borderId="44" xfId="4" applyFont="1" applyFill="1" applyBorder="1" applyAlignment="1">
      <alignment horizontal="center" vertical="center" wrapText="1"/>
    </xf>
    <xf numFmtId="0" fontId="68" fillId="5" borderId="19" xfId="3" applyFont="1" applyFill="1" applyBorder="1" applyAlignment="1" applyProtection="1">
      <alignment horizontal="center" vertical="center" wrapText="1"/>
      <protection locked="0"/>
    </xf>
    <xf numFmtId="0" fontId="68" fillId="5" borderId="0" xfId="3" applyFont="1" applyFill="1" applyBorder="1" applyAlignment="1" applyProtection="1">
      <alignment horizontal="center" vertical="center" wrapText="1"/>
      <protection locked="0"/>
    </xf>
    <xf numFmtId="0" fontId="78" fillId="22" borderId="37" xfId="3" applyFont="1" applyFill="1" applyBorder="1" applyAlignment="1">
      <alignment horizontal="left" vertical="center" wrapText="1"/>
    </xf>
    <xf numFmtId="0" fontId="79" fillId="21" borderId="37" xfId="3" applyFont="1" applyFill="1" applyBorder="1" applyAlignment="1">
      <alignment horizontal="left" vertical="center" wrapText="1"/>
    </xf>
    <xf numFmtId="0" fontId="54" fillId="15" borderId="0" xfId="3" applyFont="1" applyFill="1" applyBorder="1" applyAlignment="1">
      <alignment horizontal="center" vertical="center"/>
    </xf>
    <xf numFmtId="0" fontId="81" fillId="24" borderId="0" xfId="3" applyFont="1" applyFill="1" applyBorder="1" applyAlignment="1">
      <alignment horizontal="center" vertical="center" wrapText="1"/>
    </xf>
    <xf numFmtId="0" fontId="81" fillId="19" borderId="0" xfId="3" applyFont="1" applyFill="1" applyBorder="1" applyAlignment="1" applyProtection="1">
      <alignment horizontal="center" vertical="center" wrapText="1" readingOrder="1"/>
      <protection locked="0"/>
    </xf>
    <xf numFmtId="0" fontId="77" fillId="0" borderId="37" xfId="3" applyFont="1" applyFill="1" applyBorder="1" applyAlignment="1">
      <alignment horizontal="left" vertical="center" wrapText="1"/>
    </xf>
    <xf numFmtId="0" fontId="27" fillId="12" borderId="37" xfId="3" applyFont="1" applyFill="1" applyBorder="1" applyAlignment="1" applyProtection="1">
      <alignment horizontal="center" vertical="center" wrapText="1" readingOrder="1"/>
      <protection locked="0"/>
    </xf>
    <xf numFmtId="0" fontId="73" fillId="12" borderId="37" xfId="3" applyFont="1" applyFill="1" applyBorder="1" applyAlignment="1" applyProtection="1">
      <alignment horizontal="center" vertical="center" wrapText="1" readingOrder="1"/>
      <protection locked="0"/>
    </xf>
    <xf numFmtId="0" fontId="27" fillId="12" borderId="37" xfId="3" applyFont="1" applyFill="1" applyBorder="1" applyAlignment="1">
      <alignment horizontal="center" vertical="center" wrapText="1" readingOrder="1"/>
    </xf>
    <xf numFmtId="9" fontId="71" fillId="12" borderId="37" xfId="3" applyNumberFormat="1" applyFont="1" applyFill="1" applyBorder="1" applyAlignment="1" applyProtection="1">
      <alignment horizontal="center" vertical="center" wrapText="1" readingOrder="1"/>
      <protection locked="0"/>
    </xf>
    <xf numFmtId="0" fontId="74" fillId="12" borderId="37" xfId="3" applyFont="1" applyFill="1" applyBorder="1" applyAlignment="1" applyProtection="1">
      <alignment horizontal="center" vertical="center" wrapText="1" readingOrder="1"/>
      <protection locked="0"/>
    </xf>
    <xf numFmtId="9" fontId="16" fillId="12" borderId="37" xfId="3" applyNumberFormat="1" applyFont="1" applyFill="1" applyBorder="1" applyAlignment="1" applyProtection="1">
      <alignment horizontal="center" vertical="center" wrapText="1" readingOrder="1"/>
      <protection locked="0"/>
    </xf>
    <xf numFmtId="0" fontId="78" fillId="4" borderId="37" xfId="3" applyFont="1" applyFill="1" applyBorder="1" applyAlignment="1">
      <alignment horizontal="left" vertical="center" wrapText="1"/>
    </xf>
    <xf numFmtId="0" fontId="6" fillId="5" borderId="19" xfId="3" applyFont="1" applyFill="1" applyBorder="1" applyAlignment="1" applyProtection="1">
      <alignment horizontal="center" vertical="center" wrapText="1"/>
      <protection locked="0"/>
    </xf>
    <xf numFmtId="0" fontId="6" fillId="5" borderId="0" xfId="3" applyFont="1" applyFill="1" applyBorder="1" applyAlignment="1" applyProtection="1">
      <alignment horizontal="center" vertical="center" wrapText="1"/>
      <protection locked="0"/>
    </xf>
    <xf numFmtId="0" fontId="6" fillId="5" borderId="8" xfId="3" applyFont="1" applyFill="1" applyBorder="1" applyAlignment="1" applyProtection="1">
      <alignment horizontal="center" vertical="center" wrapText="1"/>
      <protection locked="0"/>
    </xf>
    <xf numFmtId="0" fontId="72" fillId="12" borderId="34" xfId="3" applyFont="1" applyFill="1" applyBorder="1" applyAlignment="1">
      <alignment horizontal="left" vertical="center" wrapText="1"/>
    </xf>
    <xf numFmtId="0" fontId="72" fillId="12" borderId="35" xfId="3" applyFont="1" applyFill="1" applyBorder="1" applyAlignment="1">
      <alignment horizontal="left" vertical="center" wrapText="1"/>
    </xf>
    <xf numFmtId="0" fontId="72" fillId="12" borderId="36" xfId="3" applyFont="1" applyFill="1" applyBorder="1" applyAlignment="1">
      <alignment horizontal="left" vertical="center" wrapText="1"/>
    </xf>
    <xf numFmtId="0" fontId="72" fillId="12" borderId="38" xfId="3" applyFont="1" applyFill="1" applyBorder="1" applyAlignment="1">
      <alignment horizontal="left" vertical="center" wrapText="1"/>
    </xf>
    <xf numFmtId="0" fontId="72" fillId="12" borderId="0" xfId="3" applyFont="1" applyFill="1" applyBorder="1" applyAlignment="1">
      <alignment horizontal="left" vertical="center" wrapText="1"/>
    </xf>
    <xf numFmtId="0" fontId="72" fillId="12" borderId="39" xfId="3" applyFont="1" applyFill="1" applyBorder="1" applyAlignment="1">
      <alignment horizontal="left" vertical="center" wrapText="1"/>
    </xf>
    <xf numFmtId="0" fontId="72" fillId="12" borderId="40" xfId="3" applyFont="1" applyFill="1" applyBorder="1" applyAlignment="1">
      <alignment horizontal="left" vertical="center" wrapText="1"/>
    </xf>
    <xf numFmtId="0" fontId="72" fillId="12" borderId="41" xfId="3" applyFont="1" applyFill="1" applyBorder="1" applyAlignment="1">
      <alignment horizontal="left" vertical="center" wrapText="1"/>
    </xf>
    <xf numFmtId="0" fontId="72" fillId="12" borderId="42" xfId="3" applyFont="1" applyFill="1" applyBorder="1" applyAlignment="1">
      <alignment horizontal="left" vertical="center" wrapText="1"/>
    </xf>
    <xf numFmtId="0" fontId="25" fillId="12" borderId="37" xfId="3" applyFont="1" applyFill="1" applyBorder="1" applyAlignment="1">
      <alignment horizontal="center" vertical="center" wrapText="1"/>
    </xf>
    <xf numFmtId="0" fontId="79" fillId="22" borderId="37" xfId="3" applyFont="1" applyFill="1" applyBorder="1" applyAlignment="1">
      <alignment horizontal="left" vertical="center" wrapText="1"/>
    </xf>
    <xf numFmtId="0" fontId="78" fillId="21" borderId="37" xfId="3" applyFont="1" applyFill="1" applyBorder="1" applyAlignment="1">
      <alignment horizontal="left" vertical="center" wrapText="1"/>
    </xf>
    <xf numFmtId="0" fontId="79" fillId="9" borderId="37" xfId="3" applyFont="1" applyFill="1" applyBorder="1" applyAlignment="1">
      <alignment horizontal="left" vertical="center" wrapText="1"/>
    </xf>
    <xf numFmtId="0" fontId="77" fillId="8" borderId="37" xfId="3" applyFont="1" applyFill="1" applyBorder="1" applyAlignment="1">
      <alignment horizontal="left" vertical="center" wrapText="1"/>
    </xf>
    <xf numFmtId="0" fontId="79" fillId="23" borderId="37" xfId="3" applyFont="1" applyFill="1" applyBorder="1" applyAlignment="1">
      <alignment horizontal="left" vertical="center" wrapText="1"/>
    </xf>
    <xf numFmtId="10" fontId="16" fillId="12" borderId="37" xfId="3" applyNumberFormat="1" applyFont="1" applyFill="1" applyBorder="1" applyAlignment="1" applyProtection="1">
      <alignment horizontal="center" vertical="center" wrapText="1" readingOrder="1"/>
      <protection locked="0"/>
    </xf>
    <xf numFmtId="0" fontId="71" fillId="12" borderId="34" xfId="3" applyFont="1" applyFill="1" applyBorder="1" applyAlignment="1">
      <alignment horizontal="left" vertical="center" wrapText="1"/>
    </xf>
    <xf numFmtId="0" fontId="71" fillId="12" borderId="35" xfId="3" applyFont="1" applyFill="1" applyBorder="1" applyAlignment="1">
      <alignment horizontal="left" vertical="center" wrapText="1"/>
    </xf>
    <xf numFmtId="0" fontId="71" fillId="12" borderId="36" xfId="3" applyFont="1" applyFill="1" applyBorder="1" applyAlignment="1">
      <alignment horizontal="left" vertical="center" wrapText="1"/>
    </xf>
    <xf numFmtId="0" fontId="71" fillId="12" borderId="38" xfId="3" applyFont="1" applyFill="1" applyBorder="1" applyAlignment="1">
      <alignment horizontal="left" vertical="center" wrapText="1"/>
    </xf>
    <xf numFmtId="0" fontId="71" fillId="12" borderId="0" xfId="3" applyFont="1" applyFill="1" applyBorder="1" applyAlignment="1">
      <alignment horizontal="left" vertical="center" wrapText="1"/>
    </xf>
    <xf numFmtId="0" fontId="71" fillId="12" borderId="39" xfId="3" applyFont="1" applyFill="1" applyBorder="1" applyAlignment="1">
      <alignment horizontal="left" vertical="center" wrapText="1"/>
    </xf>
    <xf numFmtId="0" fontId="71" fillId="12" borderId="40" xfId="3" applyFont="1" applyFill="1" applyBorder="1" applyAlignment="1">
      <alignment horizontal="left" vertical="center" wrapText="1"/>
    </xf>
    <xf numFmtId="0" fontId="71" fillId="12" borderId="41" xfId="3" applyFont="1" applyFill="1" applyBorder="1" applyAlignment="1">
      <alignment horizontal="left" vertical="center" wrapText="1"/>
    </xf>
    <xf numFmtId="0" fontId="71" fillId="12" borderId="42" xfId="3" applyFont="1" applyFill="1" applyBorder="1" applyAlignment="1">
      <alignment horizontal="left" vertical="center" wrapText="1"/>
    </xf>
    <xf numFmtId="0" fontId="79" fillId="8" borderId="37" xfId="3" applyFont="1" applyFill="1" applyBorder="1" applyAlignment="1">
      <alignment horizontal="left" vertical="center" wrapText="1"/>
    </xf>
    <xf numFmtId="0" fontId="78" fillId="23" borderId="37" xfId="3" applyFont="1" applyFill="1" applyBorder="1" applyAlignment="1">
      <alignment horizontal="left" vertical="center" wrapText="1"/>
    </xf>
    <xf numFmtId="0" fontId="78" fillId="8" borderId="37" xfId="3" applyFont="1" applyFill="1" applyBorder="1" applyAlignment="1">
      <alignment horizontal="left" vertical="center" wrapText="1"/>
    </xf>
    <xf numFmtId="0" fontId="78" fillId="0" borderId="37" xfId="3" applyFont="1" applyFill="1" applyBorder="1" applyAlignment="1">
      <alignment horizontal="left" vertical="center" wrapText="1"/>
    </xf>
    <xf numFmtId="0" fontId="77" fillId="4" borderId="37" xfId="3" applyFont="1" applyFill="1" applyBorder="1" applyAlignment="1">
      <alignment horizontal="left" vertical="center" wrapText="1"/>
    </xf>
    <xf numFmtId="0" fontId="78" fillId="24" borderId="37" xfId="3" applyFont="1" applyFill="1" applyBorder="1" applyAlignment="1">
      <alignment horizontal="left" vertical="center" wrapText="1"/>
    </xf>
    <xf numFmtId="0" fontId="75" fillId="8" borderId="37" xfId="3" applyFont="1" applyFill="1" applyBorder="1" applyAlignment="1">
      <alignment horizontal="left" vertical="center" wrapText="1"/>
    </xf>
    <xf numFmtId="0" fontId="68" fillId="5" borderId="8" xfId="3" applyFont="1" applyFill="1" applyBorder="1" applyAlignment="1" applyProtection="1">
      <alignment horizontal="center" vertical="center" wrapText="1"/>
      <protection locked="0"/>
    </xf>
    <xf numFmtId="0" fontId="77" fillId="9" borderId="37" xfId="3" applyFont="1" applyFill="1" applyBorder="1" applyAlignment="1">
      <alignment horizontal="left" vertical="center" wrapText="1"/>
    </xf>
    <xf numFmtId="0" fontId="77" fillId="23" borderId="37" xfId="3" applyFont="1" applyFill="1" applyBorder="1" applyAlignment="1">
      <alignment horizontal="center" vertical="center" wrapText="1"/>
    </xf>
    <xf numFmtId="0" fontId="77" fillId="21" borderId="37" xfId="3" applyFont="1" applyFill="1" applyBorder="1" applyAlignment="1">
      <alignment horizontal="center" vertical="center" wrapText="1"/>
    </xf>
    <xf numFmtId="0" fontId="75" fillId="9" borderId="37" xfId="3" applyFont="1" applyFill="1" applyBorder="1" applyAlignment="1">
      <alignment horizontal="left" vertical="center" wrapText="1"/>
    </xf>
    <xf numFmtId="0" fontId="77" fillId="21" borderId="50" xfId="3" applyFont="1" applyFill="1" applyBorder="1" applyAlignment="1">
      <alignment horizontal="center" vertical="center" wrapText="1"/>
    </xf>
    <xf numFmtId="0" fontId="77" fillId="21" borderId="51" xfId="3" applyFont="1" applyFill="1" applyBorder="1" applyAlignment="1">
      <alignment horizontal="center" vertical="center" wrapText="1"/>
    </xf>
    <xf numFmtId="0" fontId="77" fillId="23" borderId="50" xfId="3" applyFont="1" applyFill="1" applyBorder="1" applyAlignment="1">
      <alignment horizontal="center" vertical="center" wrapText="1"/>
    </xf>
    <xf numFmtId="0" fontId="77" fillId="23" borderId="51" xfId="3" applyFont="1" applyFill="1" applyBorder="1" applyAlignment="1">
      <alignment horizontal="center" vertical="center" wrapText="1"/>
    </xf>
    <xf numFmtId="9" fontId="26" fillId="12" borderId="37" xfId="3" applyNumberFormat="1" applyFont="1" applyFill="1" applyBorder="1" applyAlignment="1" applyProtection="1">
      <alignment horizontal="center" vertical="center" wrapText="1" readingOrder="1"/>
      <protection locked="0"/>
    </xf>
    <xf numFmtId="10" fontId="71" fillId="12" borderId="37" xfId="3" applyNumberFormat="1" applyFont="1" applyFill="1" applyBorder="1" applyAlignment="1" applyProtection="1">
      <alignment horizontal="center" vertical="center" wrapText="1" readingOrder="1"/>
      <protection locked="0"/>
    </xf>
    <xf numFmtId="2" fontId="74" fillId="12" borderId="37" xfId="3" applyNumberFormat="1" applyFont="1" applyFill="1" applyBorder="1" applyAlignment="1" applyProtection="1">
      <alignment horizontal="center" vertical="center" wrapText="1" readingOrder="1"/>
      <protection locked="0"/>
    </xf>
    <xf numFmtId="0" fontId="4" fillId="16" borderId="0" xfId="4" applyFont="1" applyFill="1" applyBorder="1" applyAlignment="1">
      <alignment horizontal="center" vertical="center" wrapText="1"/>
    </xf>
    <xf numFmtId="0" fontId="69" fillId="19" borderId="25" xfId="3" applyFont="1" applyFill="1" applyBorder="1" applyAlignment="1" applyProtection="1">
      <alignment horizontal="center" vertical="center" wrapText="1"/>
    </xf>
    <xf numFmtId="0" fontId="69" fillId="19" borderId="26" xfId="3" applyFont="1" applyFill="1" applyBorder="1" applyAlignment="1" applyProtection="1">
      <alignment horizontal="center" vertical="center" wrapText="1"/>
    </xf>
    <xf numFmtId="0" fontId="69" fillId="19" borderId="27" xfId="3" applyFont="1" applyFill="1" applyBorder="1" applyAlignment="1" applyProtection="1">
      <alignment horizontal="center" vertical="center" wrapText="1"/>
    </xf>
    <xf numFmtId="0" fontId="70" fillId="19" borderId="20" xfId="3" applyFont="1" applyFill="1" applyBorder="1" applyAlignment="1" applyProtection="1">
      <alignment horizontal="center" vertical="center" wrapText="1"/>
    </xf>
    <xf numFmtId="0" fontId="70" fillId="19" borderId="25" xfId="3" applyFont="1" applyFill="1" applyBorder="1" applyAlignment="1" applyProtection="1">
      <alignment horizontal="center" vertical="center" wrapText="1"/>
    </xf>
    <xf numFmtId="0" fontId="70" fillId="19" borderId="27" xfId="3" applyFont="1" applyFill="1" applyBorder="1" applyAlignment="1" applyProtection="1">
      <alignment horizontal="center" vertical="center" wrapText="1"/>
    </xf>
    <xf numFmtId="0" fontId="67" fillId="19" borderId="20" xfId="3" applyFont="1" applyFill="1" applyBorder="1" applyAlignment="1" applyProtection="1">
      <alignment horizontal="center" vertical="center" wrapText="1"/>
    </xf>
    <xf numFmtId="0" fontId="67" fillId="19" borderId="25" xfId="3" applyFont="1" applyFill="1" applyBorder="1" applyAlignment="1" applyProtection="1">
      <alignment horizontal="center" vertical="center" wrapText="1"/>
    </xf>
    <xf numFmtId="0" fontId="67" fillId="19" borderId="27" xfId="3" applyFont="1" applyFill="1" applyBorder="1" applyAlignment="1" applyProtection="1">
      <alignment horizontal="center" vertical="center" wrapText="1"/>
    </xf>
    <xf numFmtId="0" fontId="71" fillId="0" borderId="28" xfId="3" applyFont="1" applyBorder="1" applyAlignment="1" applyProtection="1">
      <alignment horizontal="left" vertical="center" wrapText="1"/>
      <protection locked="0"/>
    </xf>
    <xf numFmtId="0" fontId="71" fillId="0" borderId="0" xfId="3" applyFont="1" applyBorder="1" applyAlignment="1" applyProtection="1">
      <alignment horizontal="left" vertical="center" wrapText="1"/>
      <protection locked="0"/>
    </xf>
    <xf numFmtId="0" fontId="71" fillId="0" borderId="31" xfId="3" applyFont="1" applyBorder="1" applyAlignment="1" applyProtection="1">
      <alignment horizontal="left" vertical="center" wrapText="1"/>
      <protection locked="0"/>
    </xf>
    <xf numFmtId="0" fontId="54" fillId="8" borderId="28" xfId="3" applyFont="1" applyFill="1" applyBorder="1" applyAlignment="1">
      <alignment horizontal="center" vertical="center" wrapText="1"/>
    </xf>
    <xf numFmtId="0" fontId="54" fillId="8" borderId="0" xfId="3" applyFont="1" applyFill="1" applyBorder="1" applyAlignment="1">
      <alignment horizontal="center" vertical="center" wrapText="1"/>
    </xf>
    <xf numFmtId="0" fontId="54" fillId="8" borderId="31" xfId="3" applyFont="1" applyFill="1" applyBorder="1" applyAlignment="1">
      <alignment horizontal="center" vertical="center" wrapText="1"/>
    </xf>
    <xf numFmtId="0" fontId="15" fillId="0" borderId="28" xfId="3" applyFont="1" applyBorder="1" applyAlignment="1" applyProtection="1">
      <alignment horizontal="center" vertical="center" wrapText="1" readingOrder="1"/>
      <protection locked="0"/>
    </xf>
    <xf numFmtId="0" fontId="15" fillId="0" borderId="0" xfId="3" applyFont="1" applyBorder="1" applyAlignment="1" applyProtection="1">
      <alignment horizontal="center" vertical="center" wrapText="1" readingOrder="1"/>
      <protection locked="0"/>
    </xf>
    <xf numFmtId="0" fontId="15" fillId="0" borderId="31" xfId="3" applyFont="1" applyBorder="1" applyAlignment="1" applyProtection="1">
      <alignment horizontal="center" vertical="center" wrapText="1" readingOrder="1"/>
      <protection locked="0"/>
    </xf>
    <xf numFmtId="0" fontId="66" fillId="0" borderId="28" xfId="3" applyFont="1" applyBorder="1" applyAlignment="1" applyProtection="1">
      <alignment horizontal="center" vertical="center" wrapText="1" readingOrder="1"/>
      <protection locked="0"/>
    </xf>
    <xf numFmtId="0" fontId="66" fillId="0" borderId="0" xfId="3" applyFont="1" applyBorder="1" applyAlignment="1" applyProtection="1">
      <alignment horizontal="center" vertical="center" wrapText="1" readingOrder="1"/>
      <protection locked="0"/>
    </xf>
    <xf numFmtId="0" fontId="66" fillId="0" borderId="31" xfId="3" applyFont="1" applyBorder="1" applyAlignment="1" applyProtection="1">
      <alignment horizontal="center" vertical="center" wrapText="1" readingOrder="1"/>
      <protection locked="0"/>
    </xf>
    <xf numFmtId="0" fontId="27" fillId="9" borderId="28" xfId="3" applyFont="1" applyFill="1" applyBorder="1" applyAlignment="1" applyProtection="1">
      <alignment horizontal="center" vertical="center" wrapText="1" readingOrder="1"/>
      <protection locked="0"/>
    </xf>
    <xf numFmtId="0" fontId="27" fillId="9" borderId="0" xfId="3" applyFont="1" applyFill="1" applyBorder="1" applyAlignment="1" applyProtection="1">
      <alignment horizontal="center" vertical="center" wrapText="1" readingOrder="1"/>
      <protection locked="0"/>
    </xf>
    <xf numFmtId="0" fontId="27" fillId="9" borderId="31" xfId="3" applyFont="1" applyFill="1" applyBorder="1" applyAlignment="1" applyProtection="1">
      <alignment horizontal="center" vertical="center" wrapText="1" readingOrder="1"/>
      <protection locked="0"/>
    </xf>
    <xf numFmtId="1" fontId="71" fillId="0" borderId="28" xfId="3" applyNumberFormat="1" applyFont="1" applyBorder="1" applyAlignment="1" applyProtection="1">
      <alignment horizontal="center" vertical="center" wrapText="1" readingOrder="1"/>
      <protection locked="0"/>
    </xf>
    <xf numFmtId="1" fontId="71" fillId="0" borderId="0" xfId="3" applyNumberFormat="1" applyFont="1" applyBorder="1" applyAlignment="1" applyProtection="1">
      <alignment horizontal="center" vertical="center" wrapText="1" readingOrder="1"/>
      <protection locked="0"/>
    </xf>
    <xf numFmtId="1" fontId="71" fillId="0" borderId="31" xfId="3" applyNumberFormat="1" applyFont="1" applyBorder="1" applyAlignment="1" applyProtection="1">
      <alignment horizontal="center" vertical="center" wrapText="1" readingOrder="1"/>
      <protection locked="0"/>
    </xf>
    <xf numFmtId="0" fontId="63" fillId="15" borderId="0" xfId="4" applyFont="1" applyFill="1" applyAlignment="1">
      <alignment horizontal="left" vertical="center"/>
    </xf>
    <xf numFmtId="0" fontId="62" fillId="0" borderId="0" xfId="4" applyFont="1" applyAlignment="1">
      <alignment horizontal="left" vertical="center" wrapText="1"/>
    </xf>
    <xf numFmtId="0" fontId="63" fillId="16" borderId="0" xfId="4" applyFont="1" applyFill="1" applyAlignment="1">
      <alignment horizontal="left" vertical="center"/>
    </xf>
    <xf numFmtId="0" fontId="64" fillId="16" borderId="0" xfId="4" applyFont="1" applyFill="1" applyAlignment="1">
      <alignment horizontal="left" vertical="center" wrapText="1"/>
    </xf>
    <xf numFmtId="0" fontId="64" fillId="11" borderId="23" xfId="4" applyFont="1" applyFill="1" applyBorder="1" applyAlignment="1">
      <alignment horizontal="center" vertical="center" wrapText="1"/>
    </xf>
    <xf numFmtId="0" fontId="64" fillId="11" borderId="24" xfId="4" applyFont="1" applyFill="1" applyBorder="1" applyAlignment="1">
      <alignment horizontal="center" vertical="center" wrapText="1"/>
    </xf>
    <xf numFmtId="0" fontId="1" fillId="0" borderId="0" xfId="4" applyAlignment="1">
      <alignment horizontal="center"/>
    </xf>
    <xf numFmtId="0" fontId="66" fillId="17" borderId="0" xfId="4" applyFont="1" applyFill="1" applyBorder="1" applyAlignment="1">
      <alignment horizontal="center" vertical="center" wrapText="1"/>
    </xf>
    <xf numFmtId="0" fontId="6" fillId="22" borderId="39" xfId="3" applyFont="1" applyFill="1" applyBorder="1" applyAlignment="1" applyProtection="1">
      <alignment horizontal="center" vertical="center" wrapText="1"/>
      <protection locked="0"/>
    </xf>
    <xf numFmtId="0" fontId="6" fillId="22" borderId="56" xfId="3" applyFont="1" applyFill="1" applyBorder="1" applyAlignment="1" applyProtection="1">
      <alignment horizontal="center" vertical="center" wrapText="1"/>
      <protection locked="0"/>
    </xf>
    <xf numFmtId="0" fontId="6" fillId="22" borderId="57" xfId="3" applyFont="1" applyFill="1" applyBorder="1" applyAlignment="1" applyProtection="1">
      <alignment horizontal="center" vertical="center" wrapText="1"/>
      <protection locked="0"/>
    </xf>
    <xf numFmtId="0" fontId="75" fillId="0" borderId="34" xfId="3" applyFont="1" applyFill="1" applyBorder="1" applyAlignment="1">
      <alignment horizontal="left" vertical="center" wrapText="1"/>
    </xf>
    <xf numFmtId="0" fontId="75" fillId="0" borderId="35" xfId="3" applyFont="1" applyFill="1" applyBorder="1" applyAlignment="1">
      <alignment horizontal="left" vertical="center" wrapText="1"/>
    </xf>
    <xf numFmtId="0" fontId="75" fillId="0" borderId="38" xfId="3" applyFont="1" applyFill="1" applyBorder="1" applyAlignment="1">
      <alignment horizontal="left" vertical="center" wrapText="1"/>
    </xf>
    <xf numFmtId="0" fontId="75" fillId="0" borderId="0" xfId="3" applyFont="1" applyFill="1" applyBorder="1" applyAlignment="1">
      <alignment horizontal="left" vertical="center" wrapText="1"/>
    </xf>
    <xf numFmtId="0" fontId="71" fillId="0" borderId="34" xfId="3" applyFont="1" applyFill="1" applyBorder="1" applyAlignment="1">
      <alignment horizontal="left" vertical="center" wrapText="1"/>
    </xf>
    <xf numFmtId="0" fontId="71" fillId="0" borderId="35" xfId="3" applyFont="1" applyFill="1" applyBorder="1" applyAlignment="1">
      <alignment horizontal="left" vertical="center" wrapText="1"/>
    </xf>
    <xf numFmtId="0" fontId="71" fillId="0" borderId="40" xfId="3" applyFont="1" applyFill="1" applyBorder="1" applyAlignment="1">
      <alignment horizontal="left" vertical="center" wrapText="1"/>
    </xf>
    <xf numFmtId="0" fontId="71" fillId="0" borderId="41" xfId="3" applyFont="1" applyFill="1" applyBorder="1" applyAlignment="1">
      <alignment horizontal="left" vertical="center" wrapText="1"/>
    </xf>
    <xf numFmtId="0" fontId="75" fillId="0" borderId="40" xfId="3" applyFont="1" applyFill="1" applyBorder="1" applyAlignment="1">
      <alignment horizontal="left" vertical="center" wrapText="1"/>
    </xf>
    <xf numFmtId="0" fontId="75" fillId="0" borderId="41" xfId="3" applyFont="1" applyFill="1" applyBorder="1" applyAlignment="1">
      <alignment horizontal="left" vertical="center" wrapText="1"/>
    </xf>
    <xf numFmtId="0" fontId="72" fillId="0" borderId="34" xfId="3" applyFont="1" applyFill="1" applyBorder="1" applyAlignment="1">
      <alignment horizontal="left" vertical="center" wrapText="1"/>
    </xf>
    <xf numFmtId="0" fontId="72" fillId="0" borderId="35" xfId="3" applyFont="1" applyFill="1" applyBorder="1" applyAlignment="1">
      <alignment horizontal="left" vertical="center" wrapText="1"/>
    </xf>
    <xf numFmtId="0" fontId="72" fillId="0" borderId="40" xfId="3" applyFont="1" applyFill="1" applyBorder="1" applyAlignment="1">
      <alignment horizontal="left" vertical="center" wrapText="1"/>
    </xf>
    <xf numFmtId="0" fontId="72" fillId="0" borderId="41" xfId="3" applyFont="1" applyFill="1" applyBorder="1" applyAlignment="1">
      <alignment horizontal="left" vertical="center" wrapText="1"/>
    </xf>
    <xf numFmtId="0" fontId="6" fillId="29" borderId="39" xfId="3" applyFont="1" applyFill="1" applyBorder="1" applyAlignment="1" applyProtection="1">
      <alignment horizontal="center" vertical="center" wrapText="1"/>
      <protection locked="0"/>
    </xf>
    <xf numFmtId="0" fontId="6" fillId="29" borderId="56" xfId="3" applyFont="1" applyFill="1" applyBorder="1" applyAlignment="1" applyProtection="1">
      <alignment horizontal="center" vertical="center" wrapText="1"/>
      <protection locked="0"/>
    </xf>
    <xf numFmtId="0" fontId="77" fillId="4" borderId="34" xfId="3" applyFont="1" applyFill="1" applyBorder="1" applyAlignment="1">
      <alignment horizontal="left" vertical="center" wrapText="1"/>
    </xf>
    <xf numFmtId="0" fontId="77" fillId="4" borderId="36" xfId="3" applyFont="1" applyFill="1" applyBorder="1" applyAlignment="1">
      <alignment horizontal="left" vertical="center" wrapText="1"/>
    </xf>
    <xf numFmtId="0" fontId="77" fillId="4" borderId="40" xfId="3" applyFont="1" applyFill="1" applyBorder="1" applyAlignment="1">
      <alignment horizontal="left" vertical="center" wrapText="1"/>
    </xf>
    <xf numFmtId="0" fontId="77" fillId="4" borderId="42" xfId="3" applyFont="1" applyFill="1" applyBorder="1" applyAlignment="1">
      <alignment horizontal="left" vertical="center" wrapText="1"/>
    </xf>
    <xf numFmtId="0" fontId="77" fillId="9" borderId="34" xfId="3" applyFont="1" applyFill="1" applyBorder="1" applyAlignment="1">
      <alignment horizontal="left" vertical="center" wrapText="1"/>
    </xf>
    <xf numFmtId="0" fontId="77" fillId="9" borderId="36" xfId="3" applyFont="1" applyFill="1" applyBorder="1" applyAlignment="1">
      <alignment horizontal="left" vertical="center" wrapText="1"/>
    </xf>
    <xf numFmtId="0" fontId="77" fillId="9" borderId="40" xfId="3" applyFont="1" applyFill="1" applyBorder="1" applyAlignment="1">
      <alignment horizontal="left" vertical="center" wrapText="1"/>
    </xf>
    <xf numFmtId="0" fontId="77" fillId="9" borderId="42" xfId="3" applyFont="1" applyFill="1" applyBorder="1" applyAlignment="1">
      <alignment horizontal="left" vertical="center" wrapText="1"/>
    </xf>
    <xf numFmtId="0" fontId="1" fillId="25" borderId="34" xfId="3" applyFont="1" applyFill="1" applyBorder="1" applyAlignment="1">
      <alignment horizontal="left" vertical="center" wrapText="1"/>
    </xf>
    <xf numFmtId="0" fontId="1" fillId="25" borderId="36" xfId="3" applyFont="1" applyFill="1" applyBorder="1" applyAlignment="1">
      <alignment horizontal="left" vertical="center" wrapText="1"/>
    </xf>
    <xf numFmtId="0" fontId="0" fillId="25" borderId="34" xfId="3" applyFont="1" applyFill="1" applyBorder="1" applyAlignment="1">
      <alignment horizontal="center" vertical="center" wrapText="1"/>
    </xf>
    <xf numFmtId="0" fontId="1" fillId="25" borderId="36" xfId="3" applyFont="1" applyFill="1" applyBorder="1" applyAlignment="1">
      <alignment horizontal="center" vertical="center" wrapText="1"/>
    </xf>
    <xf numFmtId="0" fontId="6" fillId="25" borderId="57" xfId="3" applyFont="1" applyFill="1" applyBorder="1" applyAlignment="1" applyProtection="1">
      <alignment horizontal="center" vertical="center" wrapText="1"/>
      <protection locked="0"/>
    </xf>
    <xf numFmtId="0" fontId="6" fillId="25" borderId="56" xfId="3" applyFont="1" applyFill="1" applyBorder="1" applyAlignment="1" applyProtection="1">
      <alignment horizontal="center" vertical="center" wrapText="1"/>
      <protection locked="0"/>
    </xf>
    <xf numFmtId="0" fontId="68" fillId="25" borderId="57" xfId="3" applyFont="1" applyFill="1" applyBorder="1" applyAlignment="1" applyProtection="1">
      <alignment horizontal="center" vertical="center" wrapText="1"/>
      <protection locked="0"/>
    </xf>
    <xf numFmtId="0" fontId="68" fillId="25" borderId="56" xfId="3" applyFont="1" applyFill="1" applyBorder="1" applyAlignment="1" applyProtection="1">
      <alignment horizontal="center" vertical="center" wrapText="1"/>
      <protection locked="0"/>
    </xf>
    <xf numFmtId="0" fontId="68" fillId="5" borderId="57" xfId="3" applyFont="1" applyFill="1" applyBorder="1" applyAlignment="1" applyProtection="1">
      <alignment horizontal="center" vertical="center" wrapText="1"/>
      <protection locked="0"/>
    </xf>
    <xf numFmtId="0" fontId="68" fillId="5" borderId="56" xfId="3" applyFont="1" applyFill="1" applyBorder="1" applyAlignment="1" applyProtection="1">
      <alignment horizontal="center" vertical="center" wrapText="1"/>
      <protection locked="0"/>
    </xf>
    <xf numFmtId="0" fontId="63" fillId="15" borderId="0" xfId="4" applyFont="1" applyFill="1" applyAlignment="1">
      <alignment horizontal="center" vertical="center"/>
    </xf>
    <xf numFmtId="0" fontId="84" fillId="9" borderId="28" xfId="3" applyFont="1" applyFill="1" applyBorder="1" applyAlignment="1" applyProtection="1">
      <alignment horizontal="center" vertical="center" wrapText="1" readingOrder="1"/>
      <protection locked="0"/>
    </xf>
    <xf numFmtId="0" fontId="84" fillId="9" borderId="0" xfId="3" applyFont="1" applyFill="1" applyBorder="1" applyAlignment="1" applyProtection="1">
      <alignment horizontal="center" vertical="center" wrapText="1" readingOrder="1"/>
      <protection locked="0"/>
    </xf>
    <xf numFmtId="0" fontId="84" fillId="9" borderId="31" xfId="3" applyFont="1" applyFill="1" applyBorder="1" applyAlignment="1" applyProtection="1">
      <alignment horizontal="center" vertical="center" wrapText="1" readingOrder="1"/>
      <protection locked="0"/>
    </xf>
    <xf numFmtId="0" fontId="66" fillId="0" borderId="0" xfId="4" applyFont="1" applyAlignment="1">
      <alignment horizontal="left" vertical="center" wrapText="1"/>
    </xf>
    <xf numFmtId="0" fontId="66" fillId="0" borderId="0" xfId="4" applyFont="1" applyAlignment="1">
      <alignment horizontal="left" vertical="center"/>
    </xf>
    <xf numFmtId="0" fontId="61" fillId="17" borderId="25" xfId="4" applyFont="1" applyFill="1" applyBorder="1" applyAlignment="1">
      <alignment horizontal="center" vertical="center"/>
    </xf>
    <xf numFmtId="0" fontId="61" fillId="17" borderId="27" xfId="4" applyFont="1" applyFill="1" applyBorder="1" applyAlignment="1">
      <alignment horizontal="center" vertical="center"/>
    </xf>
    <xf numFmtId="0" fontId="72" fillId="18" borderId="58" xfId="3" applyFont="1" applyFill="1" applyBorder="1" applyAlignment="1">
      <alignment horizontal="center" vertical="center" wrapText="1"/>
    </xf>
    <xf numFmtId="0" fontId="72" fillId="18" borderId="59" xfId="3" applyFont="1" applyFill="1" applyBorder="1" applyAlignment="1">
      <alignment horizontal="center" vertical="center" wrapText="1"/>
    </xf>
    <xf numFmtId="0" fontId="72" fillId="18" borderId="60" xfId="3" applyFont="1" applyFill="1" applyBorder="1" applyAlignment="1">
      <alignment horizontal="center" vertical="center" wrapText="1"/>
    </xf>
    <xf numFmtId="0" fontId="85" fillId="0" borderId="0" xfId="3" applyFont="1" applyBorder="1" applyAlignment="1" applyProtection="1">
      <alignment horizontal="center" vertical="center" wrapText="1" readingOrder="1"/>
      <protection locked="0"/>
    </xf>
    <xf numFmtId="0" fontId="85" fillId="0" borderId="31" xfId="3" applyFont="1" applyBorder="1" applyAlignment="1" applyProtection="1">
      <alignment horizontal="center" vertical="center" wrapText="1" readingOrder="1"/>
      <protection locked="0"/>
    </xf>
    <xf numFmtId="0" fontId="63" fillId="15" borderId="61" xfId="4" applyFont="1" applyFill="1" applyBorder="1" applyAlignment="1">
      <alignment horizontal="left" vertical="center"/>
    </xf>
    <xf numFmtId="0" fontId="63" fillId="15" borderId="61" xfId="4" applyFont="1" applyFill="1" applyBorder="1" applyAlignment="1">
      <alignment horizontal="center" vertical="center"/>
    </xf>
    <xf numFmtId="0" fontId="77" fillId="8" borderId="34" xfId="3" applyFont="1" applyFill="1" applyBorder="1" applyAlignment="1">
      <alignment horizontal="left" vertical="center" wrapText="1"/>
    </xf>
    <xf numFmtId="0" fontId="77" fillId="8" borderId="36" xfId="3" applyFont="1" applyFill="1" applyBorder="1" applyAlignment="1">
      <alignment horizontal="left" vertical="center" wrapText="1"/>
    </xf>
    <xf numFmtId="0" fontId="77" fillId="8" borderId="40" xfId="3" applyFont="1" applyFill="1" applyBorder="1" applyAlignment="1">
      <alignment horizontal="left" vertical="center" wrapText="1"/>
    </xf>
    <xf numFmtId="0" fontId="77" fillId="8" borderId="42" xfId="3" applyFont="1" applyFill="1" applyBorder="1" applyAlignment="1">
      <alignment horizontal="left" vertical="center" wrapText="1"/>
    </xf>
    <xf numFmtId="0" fontId="78" fillId="9" borderId="34" xfId="3" applyFont="1" applyFill="1" applyBorder="1" applyAlignment="1">
      <alignment horizontal="left" vertical="center" wrapText="1"/>
    </xf>
    <xf numFmtId="0" fontId="78" fillId="9" borderId="36" xfId="3" applyFont="1" applyFill="1" applyBorder="1" applyAlignment="1">
      <alignment horizontal="left" vertical="center" wrapText="1"/>
    </xf>
    <xf numFmtId="0" fontId="78" fillId="9" borderId="40" xfId="3" applyFont="1" applyFill="1" applyBorder="1" applyAlignment="1">
      <alignment horizontal="left" vertical="center" wrapText="1"/>
    </xf>
    <xf numFmtId="0" fontId="78" fillId="9" borderId="42" xfId="3" applyFont="1" applyFill="1" applyBorder="1" applyAlignment="1">
      <alignment horizontal="left" vertical="center" wrapText="1"/>
    </xf>
    <xf numFmtId="0" fontId="77" fillId="25" borderId="34" xfId="3" applyFont="1" applyFill="1" applyBorder="1" applyAlignment="1">
      <alignment horizontal="left" vertical="center" wrapText="1"/>
    </xf>
    <xf numFmtId="0" fontId="77" fillId="25" borderId="36" xfId="3" applyFont="1" applyFill="1" applyBorder="1" applyAlignment="1">
      <alignment horizontal="left" vertical="center"/>
    </xf>
    <xf numFmtId="0" fontId="77" fillId="0" borderId="34" xfId="3" applyFont="1" applyFill="1" applyBorder="1" applyAlignment="1">
      <alignment horizontal="left" vertical="center" wrapText="1"/>
    </xf>
    <xf numFmtId="0" fontId="77" fillId="0" borderId="36" xfId="3" applyFont="1" applyFill="1" applyBorder="1" applyAlignment="1">
      <alignment horizontal="left" vertical="center" wrapText="1"/>
    </xf>
    <xf numFmtId="0" fontId="77" fillId="0" borderId="40" xfId="3" applyFont="1" applyFill="1" applyBorder="1" applyAlignment="1">
      <alignment horizontal="left" vertical="center" wrapText="1"/>
    </xf>
    <xf numFmtId="0" fontId="77" fillId="0" borderId="42" xfId="3" applyFont="1" applyFill="1" applyBorder="1" applyAlignment="1">
      <alignment horizontal="left" vertical="center" wrapText="1"/>
    </xf>
    <xf numFmtId="0" fontId="75" fillId="12" borderId="34" xfId="3" applyFont="1" applyFill="1" applyBorder="1" applyAlignment="1">
      <alignment horizontal="left" vertical="center" wrapText="1"/>
    </xf>
    <xf numFmtId="0" fontId="75" fillId="12" borderId="35" xfId="3" applyFont="1" applyFill="1" applyBorder="1" applyAlignment="1">
      <alignment horizontal="left" vertical="center" wrapText="1"/>
    </xf>
    <xf numFmtId="0" fontId="75" fillId="12" borderId="36" xfId="3" applyFont="1" applyFill="1" applyBorder="1" applyAlignment="1">
      <alignment horizontal="left" vertical="center" wrapText="1"/>
    </xf>
    <xf numFmtId="0" fontId="75" fillId="12" borderId="38" xfId="3" applyFont="1" applyFill="1" applyBorder="1" applyAlignment="1">
      <alignment horizontal="left" vertical="center" wrapText="1"/>
    </xf>
    <xf numFmtId="0" fontId="75" fillId="12" borderId="0" xfId="3" applyFont="1" applyFill="1" applyBorder="1" applyAlignment="1">
      <alignment horizontal="left" vertical="center" wrapText="1"/>
    </xf>
    <xf numFmtId="0" fontId="75" fillId="12" borderId="39" xfId="3" applyFont="1" applyFill="1" applyBorder="1" applyAlignment="1">
      <alignment horizontal="left" vertical="center" wrapText="1"/>
    </xf>
    <xf numFmtId="0" fontId="75" fillId="12" borderId="40" xfId="3" applyFont="1" applyFill="1" applyBorder="1" applyAlignment="1">
      <alignment horizontal="left" vertical="center" wrapText="1"/>
    </xf>
    <xf numFmtId="0" fontId="75" fillId="12" borderId="41" xfId="3" applyFont="1" applyFill="1" applyBorder="1" applyAlignment="1">
      <alignment horizontal="left" vertical="center" wrapText="1"/>
    </xf>
    <xf numFmtId="0" fontId="75" fillId="12" borderId="42" xfId="3" applyFont="1" applyFill="1" applyBorder="1" applyAlignment="1">
      <alignment horizontal="left" vertical="center" wrapText="1"/>
    </xf>
    <xf numFmtId="0" fontId="1" fillId="0" borderId="35" xfId="0" applyFont="1" applyBorder="1" applyAlignment="1">
      <alignment vertical="center" wrapText="1"/>
    </xf>
    <xf numFmtId="0" fontId="1" fillId="0" borderId="36" xfId="0" applyFont="1" applyBorder="1" applyAlignment="1">
      <alignment vertical="center" wrapText="1"/>
    </xf>
    <xf numFmtId="0" fontId="1" fillId="0" borderId="41" xfId="0" applyFont="1" applyBorder="1" applyAlignment="1">
      <alignment vertical="center" wrapText="1"/>
    </xf>
    <xf numFmtId="0" fontId="1" fillId="0" borderId="42" xfId="0" applyFont="1" applyBorder="1" applyAlignment="1">
      <alignment vertical="center" wrapText="1"/>
    </xf>
    <xf numFmtId="0" fontId="1" fillId="25" borderId="34" xfId="3" applyFont="1" applyFill="1" applyBorder="1" applyAlignment="1">
      <alignment horizontal="left" vertical="center"/>
    </xf>
    <xf numFmtId="0" fontId="1" fillId="25" borderId="36" xfId="3" applyFont="1" applyFill="1" applyBorder="1" applyAlignment="1">
      <alignment horizontal="left" vertical="center"/>
    </xf>
    <xf numFmtId="0" fontId="20" fillId="0" borderId="34" xfId="3" applyFont="1" applyFill="1" applyBorder="1" applyAlignment="1">
      <alignment horizontal="left" vertical="center" wrapText="1"/>
    </xf>
    <xf numFmtId="0" fontId="20" fillId="0" borderId="35" xfId="3" applyFont="1" applyFill="1" applyBorder="1" applyAlignment="1">
      <alignment horizontal="left" vertical="center" wrapText="1"/>
    </xf>
    <xf numFmtId="0" fontId="20" fillId="0" borderId="40" xfId="3" applyFont="1" applyFill="1" applyBorder="1" applyAlignment="1">
      <alignment horizontal="left" vertical="center" wrapText="1"/>
    </xf>
    <xf numFmtId="0" fontId="20" fillId="0" borderId="41" xfId="3" applyFont="1" applyFill="1" applyBorder="1" applyAlignment="1">
      <alignment horizontal="left" vertical="center" wrapText="1"/>
    </xf>
    <xf numFmtId="0" fontId="68" fillId="5" borderId="39" xfId="3" applyFont="1" applyFill="1" applyBorder="1" applyAlignment="1" applyProtection="1">
      <alignment horizontal="center" vertical="center" wrapText="1"/>
      <protection locked="0"/>
    </xf>
    <xf numFmtId="0" fontId="0" fillId="9" borderId="34" xfId="3" applyFont="1" applyFill="1" applyBorder="1" applyAlignment="1">
      <alignment horizontal="left" vertical="center" wrapText="1"/>
    </xf>
    <xf numFmtId="0" fontId="1" fillId="9" borderId="36" xfId="3" applyFont="1" applyFill="1" applyBorder="1" applyAlignment="1">
      <alignment horizontal="left" vertical="center" wrapText="1"/>
    </xf>
    <xf numFmtId="0" fontId="1" fillId="9" borderId="40" xfId="3" applyFont="1" applyFill="1" applyBorder="1" applyAlignment="1">
      <alignment horizontal="left" vertical="center" wrapText="1"/>
    </xf>
    <xf numFmtId="0" fontId="1" fillId="9" borderId="42" xfId="3" applyFont="1" applyFill="1" applyBorder="1" applyAlignment="1">
      <alignment horizontal="left" vertical="center" wrapText="1"/>
    </xf>
    <xf numFmtId="0" fontId="77" fillId="25" borderId="34" xfId="3" applyFont="1" applyFill="1" applyBorder="1" applyAlignment="1">
      <alignment horizontal="left" vertical="center"/>
    </xf>
    <xf numFmtId="0" fontId="77" fillId="25" borderId="40" xfId="3" applyFont="1" applyFill="1" applyBorder="1" applyAlignment="1">
      <alignment horizontal="left" vertical="center"/>
    </xf>
    <xf numFmtId="0" fontId="77" fillId="25" borderId="42" xfId="3" applyFont="1" applyFill="1" applyBorder="1" applyAlignment="1">
      <alignment horizontal="left" vertical="center"/>
    </xf>
    <xf numFmtId="0" fontId="0" fillId="25" borderId="34" xfId="3" applyFont="1" applyFill="1" applyBorder="1" applyAlignment="1">
      <alignment horizontal="left" vertical="center" wrapText="1"/>
    </xf>
    <xf numFmtId="0" fontId="1" fillId="25" borderId="35" xfId="0" applyFont="1" applyFill="1" applyBorder="1" applyAlignment="1">
      <alignment horizontal="left" vertical="top" wrapText="1"/>
    </xf>
    <xf numFmtId="0" fontId="1" fillId="25" borderId="36" xfId="0" applyFont="1" applyFill="1" applyBorder="1" applyAlignment="1">
      <alignment horizontal="left" vertical="top" wrapText="1"/>
    </xf>
    <xf numFmtId="0" fontId="83" fillId="9" borderId="50" xfId="3" applyFont="1" applyFill="1" applyBorder="1" applyAlignment="1">
      <alignment horizontal="center" vertical="center" wrapText="1"/>
    </xf>
    <xf numFmtId="0" fontId="83" fillId="9" borderId="52" xfId="3" applyFont="1" applyFill="1" applyBorder="1" applyAlignment="1">
      <alignment horizontal="center" vertical="center" wrapText="1"/>
    </xf>
    <xf numFmtId="0" fontId="83" fillId="9" borderId="51" xfId="3" applyFont="1" applyFill="1" applyBorder="1" applyAlignment="1">
      <alignment horizontal="center" vertical="center" wrapText="1"/>
    </xf>
    <xf numFmtId="0" fontId="14" fillId="12" borderId="37" xfId="3" applyFont="1" applyFill="1" applyBorder="1" applyAlignment="1">
      <alignment horizontal="center" vertical="center" wrapText="1"/>
    </xf>
    <xf numFmtId="0" fontId="17" fillId="12" borderId="37" xfId="3" applyFont="1" applyFill="1" applyBorder="1" applyAlignment="1" applyProtection="1">
      <alignment horizontal="center" vertical="center" wrapText="1" readingOrder="1"/>
      <protection locked="0"/>
    </xf>
    <xf numFmtId="0" fontId="90" fillId="12" borderId="37" xfId="3" applyFont="1" applyFill="1" applyBorder="1" applyAlignment="1" applyProtection="1">
      <alignment horizontal="center" vertical="center" wrapText="1" readingOrder="1"/>
      <protection locked="0"/>
    </xf>
    <xf numFmtId="0" fontId="17" fillId="12" borderId="37" xfId="3" applyFont="1" applyFill="1" applyBorder="1" applyAlignment="1">
      <alignment horizontal="center" vertical="center" wrapText="1" readingOrder="1"/>
    </xf>
    <xf numFmtId="9" fontId="61" fillId="12" borderId="37" xfId="3" applyNumberFormat="1" applyFont="1" applyFill="1" applyBorder="1" applyAlignment="1" applyProtection="1">
      <alignment horizontal="center" vertical="center" wrapText="1" readingOrder="1"/>
      <protection locked="0"/>
    </xf>
    <xf numFmtId="0" fontId="85" fillId="12" borderId="37" xfId="3" applyFont="1" applyFill="1" applyBorder="1" applyAlignment="1" applyProtection="1">
      <alignment horizontal="center" vertical="center" wrapText="1" readingOrder="1"/>
      <protection locked="0"/>
    </xf>
    <xf numFmtId="9" fontId="44" fillId="12" borderId="37" xfId="3" applyNumberFormat="1" applyFont="1" applyFill="1" applyBorder="1" applyAlignment="1" applyProtection="1">
      <alignment horizontal="center" vertical="center" wrapText="1" readingOrder="1"/>
      <protection locked="0"/>
    </xf>
    <xf numFmtId="0" fontId="1" fillId="0" borderId="34" xfId="4" applyBorder="1" applyAlignment="1">
      <alignment horizontal="center"/>
    </xf>
    <xf numFmtId="0" fontId="1" fillId="0" borderId="36" xfId="4" applyBorder="1" applyAlignment="1">
      <alignment horizontal="center"/>
    </xf>
    <xf numFmtId="0" fontId="1" fillId="0" borderId="38" xfId="4" applyBorder="1" applyAlignment="1">
      <alignment horizontal="center"/>
    </xf>
    <xf numFmtId="0" fontId="1" fillId="0" borderId="39" xfId="4" applyBorder="1" applyAlignment="1">
      <alignment horizontal="center"/>
    </xf>
    <xf numFmtId="0" fontId="1" fillId="0" borderId="40" xfId="4" applyBorder="1" applyAlignment="1">
      <alignment horizontal="center"/>
    </xf>
    <xf numFmtId="0" fontId="1" fillId="0" borderId="42" xfId="4" applyBorder="1" applyAlignment="1">
      <alignment horizontal="center"/>
    </xf>
    <xf numFmtId="9" fontId="71" fillId="9" borderId="34" xfId="3" applyNumberFormat="1" applyFont="1" applyFill="1" applyBorder="1" applyAlignment="1" applyProtection="1">
      <alignment horizontal="center" vertical="center" wrapText="1" readingOrder="1"/>
      <protection locked="0"/>
    </xf>
    <xf numFmtId="9" fontId="71" fillId="9" borderId="36" xfId="3" applyNumberFormat="1" applyFont="1" applyFill="1" applyBorder="1" applyAlignment="1" applyProtection="1">
      <alignment horizontal="center" vertical="center" wrapText="1" readingOrder="1"/>
      <protection locked="0"/>
    </xf>
    <xf numFmtId="9" fontId="71" fillId="9" borderId="38" xfId="3" applyNumberFormat="1" applyFont="1" applyFill="1" applyBorder="1" applyAlignment="1" applyProtection="1">
      <alignment horizontal="center" vertical="center" wrapText="1" readingOrder="1"/>
      <protection locked="0"/>
    </xf>
    <xf numFmtId="9" fontId="71" fillId="9" borderId="39" xfId="3" applyNumberFormat="1" applyFont="1" applyFill="1" applyBorder="1" applyAlignment="1" applyProtection="1">
      <alignment horizontal="center" vertical="center" wrapText="1" readingOrder="1"/>
      <protection locked="0"/>
    </xf>
    <xf numFmtId="9" fontId="71" fillId="9" borderId="40" xfId="3" applyNumberFormat="1" applyFont="1" applyFill="1" applyBorder="1" applyAlignment="1" applyProtection="1">
      <alignment horizontal="center" vertical="center" wrapText="1" readingOrder="1"/>
      <protection locked="0"/>
    </xf>
    <xf numFmtId="9" fontId="71" fillId="9" borderId="42" xfId="3" applyNumberFormat="1" applyFont="1" applyFill="1" applyBorder="1" applyAlignment="1" applyProtection="1">
      <alignment horizontal="center" vertical="center" wrapText="1" readingOrder="1"/>
      <protection locked="0"/>
    </xf>
    <xf numFmtId="169" fontId="71" fillId="0" borderId="53" xfId="3" applyNumberFormat="1" applyFont="1" applyBorder="1" applyAlignment="1" applyProtection="1">
      <alignment horizontal="center" vertical="center" wrapText="1" readingOrder="1"/>
      <protection locked="0"/>
    </xf>
    <xf numFmtId="169" fontId="71" fillId="0" borderId="54" xfId="3" applyNumberFormat="1" applyFont="1" applyBorder="1" applyAlignment="1" applyProtection="1">
      <alignment horizontal="center" vertical="center" wrapText="1" readingOrder="1"/>
      <protection locked="0"/>
    </xf>
    <xf numFmtId="2" fontId="16" fillId="0" borderId="54" xfId="3" applyNumberFormat="1" applyFont="1" applyBorder="1" applyAlignment="1" applyProtection="1">
      <alignment horizontal="center" vertical="center" wrapText="1" readingOrder="1"/>
      <protection locked="0"/>
    </xf>
    <xf numFmtId="2" fontId="16" fillId="0" borderId="55" xfId="3" applyNumberFormat="1" applyFont="1" applyBorder="1" applyAlignment="1" applyProtection="1">
      <alignment horizontal="center" vertical="center" wrapText="1" readingOrder="1"/>
      <protection locked="0"/>
    </xf>
    <xf numFmtId="0" fontId="77" fillId="25" borderId="37" xfId="3" applyFont="1" applyFill="1" applyBorder="1" applyAlignment="1">
      <alignment horizontal="center" vertical="center" wrapText="1"/>
    </xf>
    <xf numFmtId="9" fontId="41" fillId="12" borderId="37" xfId="3" applyNumberFormat="1" applyFont="1" applyFill="1" applyBorder="1" applyAlignment="1" applyProtection="1">
      <alignment horizontal="center" vertical="center" wrapText="1" readingOrder="1"/>
      <protection locked="0"/>
    </xf>
    <xf numFmtId="0" fontId="35" fillId="21" borderId="0" xfId="0" applyFont="1" applyFill="1" applyAlignment="1">
      <alignment horizontal="left"/>
    </xf>
    <xf numFmtId="0" fontId="35" fillId="23" borderId="0" xfId="0" applyFont="1" applyFill="1"/>
    <xf numFmtId="0" fontId="35" fillId="30" borderId="0" xfId="0" applyFont="1" applyFill="1"/>
    <xf numFmtId="0" fontId="35" fillId="17" borderId="0" xfId="0" applyFont="1" applyFill="1"/>
    <xf numFmtId="0" fontId="35" fillId="31" borderId="0" xfId="0" applyFont="1" applyFill="1"/>
    <xf numFmtId="0" fontId="35" fillId="22" borderId="0" xfId="0" applyFont="1" applyFill="1"/>
    <xf numFmtId="0" fontId="92" fillId="4" borderId="37" xfId="3" applyFont="1" applyFill="1" applyBorder="1" applyAlignment="1">
      <alignment horizontal="center" vertical="center" wrapText="1"/>
    </xf>
    <xf numFmtId="0" fontId="92" fillId="9" borderId="37" xfId="3" applyFont="1" applyFill="1" applyBorder="1" applyAlignment="1">
      <alignment horizontal="center" vertical="center" wrapText="1"/>
    </xf>
    <xf numFmtId="0" fontId="26" fillId="0" borderId="34" xfId="3" applyFont="1" applyBorder="1" applyAlignment="1" applyProtection="1">
      <alignment horizontal="center" vertical="center" wrapText="1" readingOrder="1"/>
      <protection locked="0"/>
    </xf>
    <xf numFmtId="0" fontId="26" fillId="0" borderId="36" xfId="3" applyFont="1" applyBorder="1" applyAlignment="1" applyProtection="1">
      <alignment horizontal="center" vertical="center" wrapText="1" readingOrder="1"/>
      <protection locked="0"/>
    </xf>
    <xf numFmtId="0" fontId="26" fillId="0" borderId="38" xfId="3" applyFont="1" applyBorder="1" applyAlignment="1" applyProtection="1">
      <alignment horizontal="center" vertical="center" wrapText="1" readingOrder="1"/>
      <protection locked="0"/>
    </xf>
    <xf numFmtId="0" fontId="26" fillId="0" borderId="39" xfId="3" applyFont="1" applyBorder="1" applyAlignment="1" applyProtection="1">
      <alignment horizontal="center" vertical="center" wrapText="1" readingOrder="1"/>
      <protection locked="0"/>
    </xf>
    <xf numFmtId="0" fontId="26" fillId="0" borderId="40" xfId="3" applyFont="1" applyBorder="1" applyAlignment="1" applyProtection="1">
      <alignment horizontal="center" vertical="center" wrapText="1" readingOrder="1"/>
      <protection locked="0"/>
    </xf>
    <xf numFmtId="0" fontId="26" fillId="0" borderId="42" xfId="3" applyFont="1" applyBorder="1" applyAlignment="1" applyProtection="1">
      <alignment horizontal="center" vertical="center" wrapText="1" readingOrder="1"/>
      <protection locked="0"/>
    </xf>
    <xf numFmtId="0" fontId="27" fillId="9" borderId="34" xfId="3" applyFont="1" applyFill="1" applyBorder="1" applyAlignment="1">
      <alignment horizontal="center" vertical="center" wrapText="1" readingOrder="1"/>
    </xf>
    <xf numFmtId="0" fontId="27" fillId="9" borderId="36" xfId="3" applyFont="1" applyFill="1" applyBorder="1" applyAlignment="1">
      <alignment horizontal="center" vertical="center" wrapText="1" readingOrder="1"/>
    </xf>
    <xf numFmtId="0" fontId="27" fillId="9" borderId="38" xfId="3" applyFont="1" applyFill="1" applyBorder="1" applyAlignment="1">
      <alignment horizontal="center" vertical="center" wrapText="1" readingOrder="1"/>
    </xf>
    <xf numFmtId="0" fontId="27" fillId="9" borderId="39" xfId="3" applyFont="1" applyFill="1" applyBorder="1" applyAlignment="1">
      <alignment horizontal="center" vertical="center" wrapText="1" readingOrder="1"/>
    </xf>
    <xf numFmtId="0" fontId="27" fillId="9" borderId="40" xfId="3" applyFont="1" applyFill="1" applyBorder="1" applyAlignment="1">
      <alignment horizontal="center" vertical="center" wrapText="1" readingOrder="1"/>
    </xf>
    <xf numFmtId="0" fontId="27" fillId="9" borderId="42" xfId="3" applyFont="1" applyFill="1" applyBorder="1" applyAlignment="1">
      <alignment horizontal="center" vertical="center" wrapText="1" readingOrder="1"/>
    </xf>
    <xf numFmtId="0" fontId="57" fillId="21" borderId="57" xfId="3" applyFont="1" applyFill="1" applyBorder="1" applyAlignment="1" applyProtection="1">
      <alignment horizontal="center" vertical="center" wrapText="1"/>
      <protection locked="0"/>
    </xf>
    <xf numFmtId="0" fontId="57" fillId="21" borderId="56" xfId="3" applyFont="1" applyFill="1" applyBorder="1" applyAlignment="1" applyProtection="1">
      <alignment horizontal="center" vertical="center" wrapText="1"/>
      <protection locked="0"/>
    </xf>
    <xf numFmtId="0" fontId="94" fillId="0" borderId="34" xfId="3" applyFont="1" applyFill="1" applyBorder="1" applyAlignment="1">
      <alignment horizontal="left" vertical="center" wrapText="1"/>
    </xf>
    <xf numFmtId="0" fontId="94" fillId="0" borderId="35" xfId="3" applyFont="1" applyFill="1" applyBorder="1" applyAlignment="1">
      <alignment horizontal="left" vertical="center" wrapText="1"/>
    </xf>
    <xf numFmtId="0" fontId="94" fillId="0" borderId="40" xfId="3" applyFont="1" applyFill="1" applyBorder="1" applyAlignment="1">
      <alignment horizontal="left" vertical="center" wrapText="1"/>
    </xf>
    <xf numFmtId="0" fontId="94" fillId="0" borderId="41" xfId="3" applyFont="1" applyFill="1" applyBorder="1" applyAlignment="1">
      <alignment horizontal="left" vertical="center" wrapText="1"/>
    </xf>
    <xf numFmtId="0" fontId="72" fillId="0" borderId="36" xfId="3" applyFont="1" applyFill="1" applyBorder="1" applyAlignment="1">
      <alignment horizontal="left" vertical="center" wrapText="1"/>
    </xf>
    <xf numFmtId="0" fontId="72" fillId="0" borderId="42" xfId="3" applyFont="1" applyFill="1" applyBorder="1" applyAlignment="1">
      <alignment horizontal="left" vertical="center" wrapText="1"/>
    </xf>
    <xf numFmtId="0" fontId="57" fillId="23" borderId="57" xfId="3" applyFont="1" applyFill="1" applyBorder="1" applyAlignment="1" applyProtection="1">
      <alignment horizontal="center" vertical="center" wrapText="1"/>
      <protection locked="0"/>
    </xf>
    <xf numFmtId="0" fontId="57" fillId="23" borderId="56" xfId="3" applyFont="1" applyFill="1" applyBorder="1" applyAlignment="1" applyProtection="1">
      <alignment horizontal="center" vertical="center" wrapText="1"/>
      <protection locked="0"/>
    </xf>
    <xf numFmtId="0" fontId="27" fillId="21" borderId="57" xfId="3" applyFont="1" applyFill="1" applyBorder="1" applyAlignment="1" applyProtection="1">
      <alignment horizontal="center" vertical="center" wrapText="1"/>
      <protection locked="0"/>
    </xf>
    <xf numFmtId="0" fontId="27" fillId="21" borderId="56" xfId="3" applyFont="1" applyFill="1" applyBorder="1" applyAlignment="1" applyProtection="1">
      <alignment horizontal="center" vertical="center" wrapText="1"/>
      <protection locked="0"/>
    </xf>
    <xf numFmtId="0" fontId="93" fillId="25" borderId="57" xfId="3" applyFont="1" applyFill="1" applyBorder="1" applyAlignment="1" applyProtection="1">
      <alignment horizontal="center" vertical="center" wrapText="1"/>
      <protection locked="0"/>
    </xf>
    <xf numFmtId="0" fontId="93" fillId="25" borderId="56" xfId="3" applyFont="1" applyFill="1" applyBorder="1" applyAlignment="1" applyProtection="1">
      <alignment horizontal="center" vertical="center" wrapText="1"/>
      <protection locked="0"/>
    </xf>
    <xf numFmtId="0" fontId="93" fillId="22" borderId="57" xfId="3" applyFont="1" applyFill="1" applyBorder="1" applyAlignment="1" applyProtection="1">
      <alignment horizontal="center" vertical="center" wrapText="1"/>
      <protection locked="0"/>
    </xf>
    <xf numFmtId="0" fontId="93" fillId="22" borderId="56" xfId="3" applyFont="1" applyFill="1" applyBorder="1" applyAlignment="1" applyProtection="1">
      <alignment horizontal="center" vertical="center" wrapText="1"/>
      <protection locked="0"/>
    </xf>
    <xf numFmtId="2" fontId="73" fillId="12" borderId="37" xfId="3" applyNumberFormat="1" applyFont="1" applyFill="1" applyBorder="1" applyAlignment="1" applyProtection="1">
      <alignment horizontal="center" vertical="center" wrapText="1" readingOrder="1"/>
      <protection locked="0"/>
    </xf>
    <xf numFmtId="9" fontId="67" fillId="27" borderId="20" xfId="4" applyNumberFormat="1" applyFont="1" applyFill="1" applyBorder="1" applyAlignment="1">
      <alignment horizontal="center" vertical="center"/>
    </xf>
    <xf numFmtId="2" fontId="20" fillId="9" borderId="20" xfId="4" applyNumberFormat="1" applyFont="1" applyFill="1" applyBorder="1" applyAlignment="1">
      <alignment horizontal="center" vertical="center"/>
    </xf>
    <xf numFmtId="9" fontId="86" fillId="9" borderId="20" xfId="4" applyNumberFormat="1" applyFont="1" applyFill="1" applyBorder="1" applyAlignment="1">
      <alignment horizontal="center" vertical="center"/>
    </xf>
    <xf numFmtId="10" fontId="87" fillId="27" borderId="21" xfId="4" applyNumberFormat="1" applyFont="1" applyFill="1" applyBorder="1" applyAlignment="1">
      <alignment horizontal="center" vertical="center"/>
    </xf>
  </cellXfs>
  <cellStyles count="6">
    <cellStyle name="Euro" xfId="1"/>
    <cellStyle name="Hipervínculo 2" xfId="2"/>
    <cellStyle name="Normal" xfId="0" builtinId="0"/>
    <cellStyle name="Normal 2" xfId="3"/>
    <cellStyle name="Normal 2 2" xfId="4"/>
    <cellStyle name="Porcentaje 2" xfId="5"/>
  </cellStyles>
  <dxfs count="0"/>
  <tableStyles count="0" defaultTableStyle="TableStyleMedium2" defaultPivotStyle="PivotStyleLight16"/>
  <colors>
    <mruColors>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16371488851882"/>
          <c:y val="0.19634356887409052"/>
          <c:w val="0.66711633344807586"/>
          <c:h val="0.6635317019889716"/>
        </c:manualLayout>
      </c:layout>
      <c:barChart>
        <c:barDir val="col"/>
        <c:grouping val="clustered"/>
        <c:varyColors val="0"/>
        <c:ser>
          <c:idx val="0"/>
          <c:order val="0"/>
          <c:spPr>
            <a:solidFill>
              <a:srgbClr val="0099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'2020'!$E$21:$E$25</c:f>
              <c:numCache>
                <c:formatCode>0%</c:formatCode>
                <c:ptCount val="5"/>
                <c:pt idx="0">
                  <c:v>0.21</c:v>
                </c:pt>
                <c:pt idx="1">
                  <c:v>0.17</c:v>
                </c:pt>
                <c:pt idx="2">
                  <c:v>0.2</c:v>
                </c:pt>
                <c:pt idx="3">
                  <c:v>0.25</c:v>
                </c:pt>
                <c:pt idx="4">
                  <c:v>0.28000000000000003</c:v>
                </c:pt>
              </c:numCache>
            </c:numRef>
          </c:val>
          <c:extLst xmlns:c16r2="http://schemas.microsoft.com/office/drawing/2015/06/chart">
            <c:ext xmlns:c16="http://schemas.microsoft.com/office/drawing/2014/chart" uri="{C3380CC4-5D6E-409C-BE32-E72D297353CC}">
              <c16:uniqueId val="{00000000-2F2D-4AEC-ACEA-193018F9E86D}"/>
            </c:ext>
          </c:extLst>
        </c:ser>
        <c:ser>
          <c:idx val="1"/>
          <c:order val="1"/>
          <c:invertIfNegative val="0"/>
          <c:dLbls>
            <c:showLegendKey val="0"/>
            <c:showVal val="1"/>
            <c:showCatName val="0"/>
            <c:showSerName val="0"/>
            <c:showPercent val="0"/>
            <c:showBubbleSize val="0"/>
            <c:showLeaderLines val="0"/>
          </c:dLbls>
          <c:val>
            <c:numRef>
              <c:f>'2020'!$F$21:$F$25</c:f>
              <c:numCache>
                <c:formatCode>0%</c:formatCode>
                <c:ptCount val="5"/>
                <c:pt idx="0">
                  <c:v>0.52</c:v>
                </c:pt>
                <c:pt idx="1">
                  <c:v>0.39</c:v>
                </c:pt>
                <c:pt idx="2">
                  <c:v>0.43</c:v>
                </c:pt>
                <c:pt idx="3">
                  <c:v>0.56000000000000005</c:v>
                </c:pt>
                <c:pt idx="4">
                  <c:v>0.59</c:v>
                </c:pt>
              </c:numCache>
            </c:numRef>
          </c:val>
        </c:ser>
        <c:ser>
          <c:idx val="2"/>
          <c:order val="2"/>
          <c:invertIfNegative val="0"/>
          <c:dLbls>
            <c:showLegendKey val="0"/>
            <c:showVal val="1"/>
            <c:showCatName val="0"/>
            <c:showSerName val="0"/>
            <c:showPercent val="0"/>
            <c:showBubbleSize val="0"/>
            <c:showLeaderLines val="0"/>
          </c:dLbls>
          <c:val>
            <c:numRef>
              <c:f>'2020'!$G$21:$G$25</c:f>
              <c:numCache>
                <c:formatCode>0%</c:formatCode>
                <c:ptCount val="5"/>
                <c:pt idx="0">
                  <c:v>0.875</c:v>
                </c:pt>
                <c:pt idx="1">
                  <c:v>0.66</c:v>
                </c:pt>
                <c:pt idx="2">
                  <c:v>0.71</c:v>
                </c:pt>
                <c:pt idx="3">
                  <c:v>0.83299999999999996</c:v>
                </c:pt>
                <c:pt idx="4">
                  <c:v>0.96</c:v>
                </c:pt>
              </c:numCache>
            </c:numRef>
          </c:val>
        </c:ser>
        <c:dLbls>
          <c:showLegendKey val="0"/>
          <c:showVal val="0"/>
          <c:showCatName val="0"/>
          <c:showSerName val="0"/>
          <c:showPercent val="0"/>
          <c:showBubbleSize val="0"/>
        </c:dLbls>
        <c:gapWidth val="150"/>
        <c:axId val="175845376"/>
        <c:axId val="175846912"/>
      </c:barChart>
      <c:catAx>
        <c:axId val="175845376"/>
        <c:scaling>
          <c:orientation val="minMax"/>
        </c:scaling>
        <c:delete val="0"/>
        <c:axPos val="b"/>
        <c:majorTickMark val="out"/>
        <c:minorTickMark val="none"/>
        <c:tickLblPos val="nextTo"/>
        <c:crossAx val="175846912"/>
        <c:crosses val="autoZero"/>
        <c:auto val="1"/>
        <c:lblAlgn val="ctr"/>
        <c:lblOffset val="100"/>
        <c:noMultiLvlLbl val="0"/>
      </c:catAx>
      <c:valAx>
        <c:axId val="175846912"/>
        <c:scaling>
          <c:orientation val="minMax"/>
        </c:scaling>
        <c:delete val="0"/>
        <c:axPos val="l"/>
        <c:majorGridlines/>
        <c:numFmt formatCode="0%" sourceLinked="1"/>
        <c:majorTickMark val="out"/>
        <c:minorTickMark val="none"/>
        <c:tickLblPos val="nextTo"/>
        <c:crossAx val="17584537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54429</xdr:colOff>
      <xdr:row>1</xdr:row>
      <xdr:rowOff>40822</xdr:rowOff>
    </xdr:from>
    <xdr:to>
      <xdr:col>2</xdr:col>
      <xdr:colOff>204107</xdr:colOff>
      <xdr:row>1</xdr:row>
      <xdr:rowOff>966107</xdr:rowOff>
    </xdr:to>
    <xdr:pic>
      <xdr:nvPicPr>
        <xdr:cNvPr id="2" name="6 Imagen">
          <a:extLst>
            <a:ext uri="{FF2B5EF4-FFF2-40B4-BE49-F238E27FC236}">
              <a16:creationId xmlns:a16="http://schemas.microsoft.com/office/drawing/2014/main" xmlns=""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796" t="35471" r="42272" b="31280"/>
        <a:stretch/>
      </xdr:blipFill>
      <xdr:spPr bwMode="auto">
        <a:xfrm>
          <a:off x="311604" y="231322"/>
          <a:ext cx="911678" cy="9252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25</xdr:col>
      <xdr:colOff>707571</xdr:colOff>
      <xdr:row>1</xdr:row>
      <xdr:rowOff>40301</xdr:rowOff>
    </xdr:from>
    <xdr:to>
      <xdr:col>26</xdr:col>
      <xdr:colOff>748392</xdr:colOff>
      <xdr:row>1</xdr:row>
      <xdr:rowOff>972078</xdr:rowOff>
    </xdr:to>
    <xdr:pic>
      <xdr:nvPicPr>
        <xdr:cNvPr id="3" name="2 Imagen">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2"/>
        <a:srcRect l="36607" t="33300" r="35989" b="23354"/>
        <a:stretch/>
      </xdr:blipFill>
      <xdr:spPr>
        <a:xfrm>
          <a:off x="19205121" y="230801"/>
          <a:ext cx="1050471" cy="9317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4</xdr:row>
      <xdr:rowOff>133350</xdr:rowOff>
    </xdr:from>
    <xdr:to>
      <xdr:col>16</xdr:col>
      <xdr:colOff>76199</xdr:colOff>
      <xdr:row>25</xdr:row>
      <xdr:rowOff>152400</xdr:rowOff>
    </xdr:to>
    <xdr:sp macro="" textlink="">
      <xdr:nvSpPr>
        <xdr:cNvPr id="2" name="1 Rectángulo"/>
        <xdr:cNvSpPr/>
      </xdr:nvSpPr>
      <xdr:spPr>
        <a:xfrm>
          <a:off x="161925" y="2076450"/>
          <a:ext cx="13744574" cy="723900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173</xdr:row>
      <xdr:rowOff>133350</xdr:rowOff>
    </xdr:from>
    <xdr:to>
      <xdr:col>16</xdr:col>
      <xdr:colOff>76199</xdr:colOff>
      <xdr:row>201</xdr:row>
      <xdr:rowOff>152400</xdr:rowOff>
    </xdr:to>
    <xdr:sp macro="" textlink="">
      <xdr:nvSpPr>
        <xdr:cNvPr id="3" name="2 Rectángulo"/>
        <xdr:cNvSpPr/>
      </xdr:nvSpPr>
      <xdr:spPr>
        <a:xfrm>
          <a:off x="161925" y="62950725"/>
          <a:ext cx="13744574" cy="807720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204</xdr:row>
      <xdr:rowOff>133350</xdr:rowOff>
    </xdr:from>
    <xdr:to>
      <xdr:col>16</xdr:col>
      <xdr:colOff>76199</xdr:colOff>
      <xdr:row>220</xdr:row>
      <xdr:rowOff>152400</xdr:rowOff>
    </xdr:to>
    <xdr:sp macro="" textlink="">
      <xdr:nvSpPr>
        <xdr:cNvPr id="4" name="3 Rectángulo"/>
        <xdr:cNvSpPr/>
      </xdr:nvSpPr>
      <xdr:spPr>
        <a:xfrm>
          <a:off x="161925" y="71580375"/>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223</xdr:row>
      <xdr:rowOff>133350</xdr:rowOff>
    </xdr:from>
    <xdr:to>
      <xdr:col>16</xdr:col>
      <xdr:colOff>76199</xdr:colOff>
      <xdr:row>239</xdr:row>
      <xdr:rowOff>152400</xdr:rowOff>
    </xdr:to>
    <xdr:sp macro="" textlink="">
      <xdr:nvSpPr>
        <xdr:cNvPr id="5" name="4 Rectángulo"/>
        <xdr:cNvSpPr/>
      </xdr:nvSpPr>
      <xdr:spPr>
        <a:xfrm>
          <a:off x="161925" y="75228450"/>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242</xdr:row>
      <xdr:rowOff>133350</xdr:rowOff>
    </xdr:from>
    <xdr:to>
      <xdr:col>16</xdr:col>
      <xdr:colOff>76199</xdr:colOff>
      <xdr:row>258</xdr:row>
      <xdr:rowOff>152400</xdr:rowOff>
    </xdr:to>
    <xdr:sp macro="" textlink="">
      <xdr:nvSpPr>
        <xdr:cNvPr id="6" name="5 Rectángulo"/>
        <xdr:cNvSpPr/>
      </xdr:nvSpPr>
      <xdr:spPr>
        <a:xfrm>
          <a:off x="161925" y="78876525"/>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editAs="oneCell">
    <xdr:from>
      <xdr:col>3</xdr:col>
      <xdr:colOff>390524</xdr:colOff>
      <xdr:row>0</xdr:row>
      <xdr:rowOff>154782</xdr:rowOff>
    </xdr:from>
    <xdr:to>
      <xdr:col>14</xdr:col>
      <xdr:colOff>266700</xdr:colOff>
      <xdr:row>1</xdr:row>
      <xdr:rowOff>283619</xdr:rowOff>
    </xdr:to>
    <xdr:pic>
      <xdr:nvPicPr>
        <xdr:cNvPr id="7" name="6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21"/>
        <a:stretch/>
      </xdr:blipFill>
      <xdr:spPr>
        <a:xfrm>
          <a:off x="3438524" y="154782"/>
          <a:ext cx="8686801" cy="1157537"/>
        </a:xfrm>
        <a:prstGeom prst="rect">
          <a:avLst/>
        </a:prstGeom>
      </xdr:spPr>
    </xdr:pic>
    <xdr:clientData/>
  </xdr:twoCellAnchor>
  <xdr:twoCellAnchor editAs="oneCell">
    <xdr:from>
      <xdr:col>15</xdr:col>
      <xdr:colOff>136070</xdr:colOff>
      <xdr:row>0</xdr:row>
      <xdr:rowOff>161926</xdr:rowOff>
    </xdr:from>
    <xdr:to>
      <xdr:col>16</xdr:col>
      <xdr:colOff>7286</xdr:colOff>
      <xdr:row>3</xdr:row>
      <xdr:rowOff>312964</xdr:rowOff>
    </xdr:to>
    <xdr:pic>
      <xdr:nvPicPr>
        <xdr:cNvPr id="8" name="7 Imagen"/>
        <xdr:cNvPicPr>
          <a:picLocks noChangeAspect="1"/>
        </xdr:cNvPicPr>
      </xdr:nvPicPr>
      <xdr:blipFill rotWithShape="1">
        <a:blip xmlns:r="http://schemas.openxmlformats.org/officeDocument/2006/relationships" r:embed="rId2"/>
        <a:srcRect l="23952" t="17859" r="67890" b="64468"/>
        <a:stretch/>
      </xdr:blipFill>
      <xdr:spPr>
        <a:xfrm>
          <a:off x="13128170" y="161926"/>
          <a:ext cx="709416" cy="817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16</xdr:row>
      <xdr:rowOff>95250</xdr:rowOff>
    </xdr:from>
    <xdr:to>
      <xdr:col>16</xdr:col>
      <xdr:colOff>76199</xdr:colOff>
      <xdr:row>29</xdr:row>
      <xdr:rowOff>152400</xdr:rowOff>
    </xdr:to>
    <xdr:sp macro="" textlink="">
      <xdr:nvSpPr>
        <xdr:cNvPr id="2" name="1 Rectángulo"/>
        <xdr:cNvSpPr/>
      </xdr:nvSpPr>
      <xdr:spPr>
        <a:xfrm>
          <a:off x="923925" y="3270250"/>
          <a:ext cx="13281024" cy="624840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oneCellAnchor>
    <xdr:from>
      <xdr:col>1</xdr:col>
      <xdr:colOff>35718</xdr:colOff>
      <xdr:row>0</xdr:row>
      <xdr:rowOff>0</xdr:rowOff>
    </xdr:from>
    <xdr:ext cx="16521907" cy="581025"/>
    <xdr:pic>
      <xdr:nvPicPr>
        <xdr:cNvPr id="7" name="6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21"/>
        <a:stretch/>
      </xdr:blipFill>
      <xdr:spPr>
        <a:xfrm>
          <a:off x="797718" y="0"/>
          <a:ext cx="16521907" cy="581025"/>
        </a:xfrm>
        <a:prstGeom prst="rect">
          <a:avLst/>
        </a:prstGeom>
      </xdr:spPr>
    </xdr:pic>
    <xdr:clientData/>
  </xdr:oneCellAnchor>
  <xdr:oneCellAnchor>
    <xdr:from>
      <xdr:col>19</xdr:col>
      <xdr:colOff>250032</xdr:colOff>
      <xdr:row>0</xdr:row>
      <xdr:rowOff>11907</xdr:rowOff>
    </xdr:from>
    <xdr:ext cx="488298" cy="535965"/>
    <xdr:pic>
      <xdr:nvPicPr>
        <xdr:cNvPr id="8" name="7 Imagen"/>
        <xdr:cNvPicPr>
          <a:picLocks noChangeAspect="1"/>
        </xdr:cNvPicPr>
      </xdr:nvPicPr>
      <xdr:blipFill rotWithShape="1">
        <a:blip xmlns:r="http://schemas.openxmlformats.org/officeDocument/2006/relationships" r:embed="rId2"/>
        <a:srcRect l="23952" t="17859" r="67890" b="64468"/>
        <a:stretch/>
      </xdr:blipFill>
      <xdr:spPr>
        <a:xfrm>
          <a:off x="16668751" y="11907"/>
          <a:ext cx="488298" cy="535965"/>
        </a:xfrm>
        <a:prstGeom prst="rect">
          <a:avLst/>
        </a:prstGeom>
      </xdr:spPr>
    </xdr:pic>
    <xdr:clientData/>
  </xdr:oneCellAnchor>
  <xdr:twoCellAnchor>
    <xdr:from>
      <xdr:col>10</xdr:col>
      <xdr:colOff>738188</xdr:colOff>
      <xdr:row>22</xdr:row>
      <xdr:rowOff>107156</xdr:rowOff>
    </xdr:from>
    <xdr:to>
      <xdr:col>16</xdr:col>
      <xdr:colOff>0</xdr:colOff>
      <xdr:row>28</xdr:row>
      <xdr:rowOff>294082</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0.04082</cdr:x>
      <cdr:y>0.02762</cdr:y>
    </cdr:from>
    <cdr:to>
      <cdr:x>0.92606</cdr:x>
      <cdr:y>0.15433</cdr:y>
    </cdr:to>
    <cdr:sp macro="" textlink="">
      <cdr:nvSpPr>
        <cdr:cNvPr id="2" name="1 CuadroTexto"/>
        <cdr:cNvSpPr txBox="1"/>
      </cdr:nvSpPr>
      <cdr:spPr>
        <a:xfrm xmlns:a="http://schemas.openxmlformats.org/drawingml/2006/main">
          <a:off x="157957" y="62707"/>
          <a:ext cx="3425464" cy="28769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MX" sz="1200" b="1"/>
            <a:t>Avance de cumplimiento de Proyectos por la Dirección</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20%20PADRON%20Y%20LICENCIAS%20JUAN%20CESAR/SEGIMIENTO%202020%20a%20INDICADORES/PLANES%20INSTITUCIONAL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XTLA/Netza/POA%202020/ARCHIVO%20PARA%20APOYO%20LLENADO/SAMAPA/iF13%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 GENERL DEL PMDyG"/>
      <sheetName val="Pp1 MIR  EDSP"/>
      <sheetName val="Pp2 MIR DS"/>
      <sheetName val="Pp3 MIR DE"/>
      <sheetName val="Pp4 MIR GT"/>
      <sheetName val="Listas"/>
      <sheetName val="Base"/>
      <sheetName val="Hoja5"/>
    </sheetNames>
    <sheetDataSet>
      <sheetData sheetId="0" refreshError="1"/>
      <sheetData sheetId="1" refreshError="1"/>
      <sheetData sheetId="2" refreshError="1"/>
      <sheetData sheetId="3" refreshError="1"/>
      <sheetData sheetId="4" refreshError="1"/>
      <sheetData sheetId="5">
        <row r="3">
          <cell r="B3" t="str">
            <v>Acatic</v>
          </cell>
          <cell r="D3" t="str">
            <v>Subsidios sujetos a reglas de operación</v>
          </cell>
          <cell r="F3" t="str">
            <v>Gobierno</v>
          </cell>
          <cell r="U3" t="str">
            <v>Eficacia</v>
          </cell>
          <cell r="V3" t="str">
            <v>Estratégico</v>
          </cell>
          <cell r="Y3" t="str">
            <v>Mensual</v>
          </cell>
        </row>
        <row r="4">
          <cell r="B4" t="str">
            <v>Acatlán de Juárez</v>
          </cell>
          <cell r="D4" t="str">
            <v>Otros subsidios</v>
          </cell>
          <cell r="F4" t="str">
            <v>Desarrollo_Social</v>
          </cell>
          <cell r="U4" t="str">
            <v>Eficiencia</v>
          </cell>
          <cell r="V4" t="str">
            <v>Gestión</v>
          </cell>
          <cell r="Y4" t="str">
            <v>Bimestral</v>
          </cell>
        </row>
        <row r="5">
          <cell r="B5" t="str">
            <v>Ahualulco de Mercado</v>
          </cell>
          <cell r="D5" t="str">
            <v>Prestación de servicios públicos</v>
          </cell>
          <cell r="F5" t="str">
            <v>Desarrollo_Económico</v>
          </cell>
          <cell r="U5" t="str">
            <v>Economía</v>
          </cell>
          <cell r="Y5" t="str">
            <v>Trimestral</v>
          </cell>
        </row>
        <row r="6">
          <cell r="B6" t="str">
            <v>Amacueca</v>
          </cell>
          <cell r="D6" t="str">
            <v>Provisión de bienes públicos</v>
          </cell>
          <cell r="F6" t="str">
            <v>Otros</v>
          </cell>
          <cell r="U6" t="str">
            <v>Calidad</v>
          </cell>
          <cell r="Y6" t="str">
            <v>Semestral</v>
          </cell>
        </row>
        <row r="7">
          <cell r="B7" t="str">
            <v>Amatitán</v>
          </cell>
          <cell r="D7" t="str">
            <v>Planeación, Seguimiento y Evaluación de políticas Públicas</v>
          </cell>
          <cell r="Y7" t="str">
            <v>Anual</v>
          </cell>
        </row>
        <row r="8">
          <cell r="B8" t="str">
            <v>Ameca</v>
          </cell>
          <cell r="D8" t="str">
            <v>Promoción y fomento</v>
          </cell>
          <cell r="Y8" t="str">
            <v>Bianual</v>
          </cell>
        </row>
        <row r="9">
          <cell r="B9" t="str">
            <v>San Juanito de Escobedo</v>
          </cell>
          <cell r="D9" t="str">
            <v>Regulación y Supervisión</v>
          </cell>
          <cell r="Y9" t="str">
            <v>Bienal</v>
          </cell>
        </row>
        <row r="10">
          <cell r="B10" t="str">
            <v>Arandas</v>
          </cell>
          <cell r="D10" t="str">
            <v>Específicos</v>
          </cell>
          <cell r="Y10" t="str">
            <v>Periodo</v>
          </cell>
        </row>
        <row r="11">
          <cell r="B11" t="str">
            <v>El Arenal</v>
          </cell>
          <cell r="D11" t="str">
            <v>Proyectos de Inversión</v>
          </cell>
        </row>
        <row r="12">
          <cell r="B12" t="str">
            <v>Atemajac de Brizuela</v>
          </cell>
          <cell r="D12" t="str">
            <v>Apoyo al Proceso Presupuestario y para Mejorar la Eficiencia Institucional</v>
          </cell>
        </row>
        <row r="13">
          <cell r="B13" t="str">
            <v>Atengo</v>
          </cell>
          <cell r="D13" t="str">
            <v>Apoyo a la Función Pública y al Mejoramiento de la Gestión</v>
          </cell>
        </row>
        <row r="14">
          <cell r="B14" t="str">
            <v>Atenguillo</v>
          </cell>
          <cell r="D14" t="str">
            <v>Operaciones Ajenas</v>
          </cell>
        </row>
        <row r="15">
          <cell r="B15" t="str">
            <v>Atotonilco el Alto</v>
          </cell>
          <cell r="D15" t="str">
            <v>Obligaciones de Cumplimiento de Resolución Jurisdiccional</v>
          </cell>
        </row>
        <row r="16">
          <cell r="B16" t="str">
            <v>Atoyac</v>
          </cell>
          <cell r="D16" t="str">
            <v>Desastres Naturales</v>
          </cell>
        </row>
        <row r="17">
          <cell r="B17" t="str">
            <v>Autlán de Navarro</v>
          </cell>
          <cell r="D17" t="str">
            <v>Pensiones y Jubilaciones.</v>
          </cell>
        </row>
        <row r="18">
          <cell r="B18" t="str">
            <v>Ayotlán</v>
          </cell>
          <cell r="D18" t="str">
            <v>Aportaciones a la Seguiridad Social</v>
          </cell>
        </row>
        <row r="19">
          <cell r="B19" t="str">
            <v>Ayutla</v>
          </cell>
        </row>
        <row r="20">
          <cell r="B20" t="str">
            <v>La Barca</v>
          </cell>
        </row>
        <row r="21">
          <cell r="B21" t="str">
            <v>Bolaños</v>
          </cell>
        </row>
        <row r="22">
          <cell r="B22" t="str">
            <v>Cabo Corrientes</v>
          </cell>
        </row>
        <row r="23">
          <cell r="B23" t="str">
            <v>Casimiro Castillo</v>
          </cell>
        </row>
        <row r="24">
          <cell r="B24" t="str">
            <v>Cihuatlán</v>
          </cell>
        </row>
        <row r="25">
          <cell r="B25" t="str">
            <v>Zapotlán el Grande</v>
          </cell>
        </row>
        <row r="26">
          <cell r="B26" t="str">
            <v>Cocula</v>
          </cell>
        </row>
        <row r="27">
          <cell r="B27" t="str">
            <v>Colotlán</v>
          </cell>
        </row>
        <row r="28">
          <cell r="B28" t="str">
            <v>Concepción de Buenos Aires</v>
          </cell>
        </row>
        <row r="29">
          <cell r="B29" t="str">
            <v>Cuautitlán de García Barragán</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6">
        <row r="1">
          <cell r="C1" t="str">
            <v>Denominación del Programa</v>
          </cell>
          <cell r="E1" t="str">
            <v>Unidad Responsable</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Avances"/>
      <sheetName val="MIR (2)"/>
      <sheetName val="Listas"/>
      <sheetName val="Base"/>
    </sheetNames>
    <sheetDataSet>
      <sheetData sheetId="0"/>
      <sheetData sheetId="1"/>
      <sheetData sheetId="2"/>
      <sheetData sheetId="3"/>
      <sheetData sheetId="4"/>
      <sheetData sheetId="5">
        <row r="3">
          <cell r="Y3" t="str">
            <v>Mensual</v>
          </cell>
        </row>
        <row r="4">
          <cell r="Y4" t="str">
            <v>Bimestral</v>
          </cell>
        </row>
        <row r="5">
          <cell r="Y5" t="str">
            <v>Trimestral</v>
          </cell>
        </row>
        <row r="6">
          <cell r="Y6" t="str">
            <v>Semestral</v>
          </cell>
        </row>
        <row r="7">
          <cell r="Y7" t="str">
            <v>Anual</v>
          </cell>
        </row>
        <row r="8">
          <cell r="Y8" t="str">
            <v>Bianual</v>
          </cell>
        </row>
        <row r="9">
          <cell r="Y9" t="str">
            <v>Bienal</v>
          </cell>
        </row>
        <row r="10">
          <cell r="Y10" t="str">
            <v>Periodo</v>
          </cell>
        </row>
      </sheetData>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213"/>
  <sheetViews>
    <sheetView showGridLines="0" topLeftCell="B153" zoomScaleNormal="100" workbookViewId="0">
      <selection activeCell="E156" sqref="E156:E161"/>
    </sheetView>
  </sheetViews>
  <sheetFormatPr baseColWidth="10" defaultRowHeight="15" x14ac:dyDescent="0.25"/>
  <cols>
    <col min="1" max="1" width="3.85546875" style="1" customWidth="1"/>
    <col min="2" max="2" width="11.42578125" style="2"/>
    <col min="3" max="3" width="15.5703125" style="3" customWidth="1"/>
    <col min="4" max="4" width="22.140625" style="4" customWidth="1"/>
    <col min="5" max="5" width="23.42578125" style="4" customWidth="1"/>
    <col min="6" max="6" width="26.7109375" style="5" customWidth="1"/>
    <col min="7" max="7" width="12.42578125" style="1" customWidth="1"/>
    <col min="8" max="8" width="11.42578125" style="1" customWidth="1"/>
    <col min="9" max="9" width="41.140625" style="5" customWidth="1"/>
    <col min="10" max="10" width="17.7109375" style="1" customWidth="1"/>
    <col min="11" max="11" width="22.140625" style="1" customWidth="1"/>
    <col min="12" max="12" width="15.7109375" style="1" customWidth="1"/>
    <col min="13" max="13" width="14.28515625" style="1" customWidth="1"/>
    <col min="14" max="14" width="11.42578125" style="1"/>
    <col min="15" max="15" width="14.28515625" style="4" customWidth="1"/>
    <col min="16" max="16" width="13.7109375" style="4" customWidth="1"/>
    <col min="17" max="25" width="0" style="1" hidden="1" customWidth="1"/>
    <col min="26" max="26" width="15.140625" style="6" customWidth="1"/>
    <col min="27" max="27" width="12.85546875" style="1" customWidth="1"/>
    <col min="28" max="28" width="24" style="1" customWidth="1"/>
    <col min="29" max="16384" width="11.42578125" style="1"/>
  </cols>
  <sheetData>
    <row r="2" spans="2:28" ht="79.5" customHeight="1" x14ac:dyDescent="0.25">
      <c r="B2" s="358" t="s">
        <v>0</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row>
    <row r="4" spans="2:28" ht="33.75" x14ac:dyDescent="0.65">
      <c r="B4" s="359" t="s">
        <v>1</v>
      </c>
      <c r="C4" s="359"/>
      <c r="D4" s="359"/>
      <c r="E4" s="359"/>
      <c r="F4" s="359"/>
      <c r="G4" s="359"/>
      <c r="H4" s="359"/>
      <c r="I4" s="359"/>
      <c r="J4" s="359"/>
      <c r="K4" s="359"/>
      <c r="L4" s="359"/>
      <c r="M4" s="359"/>
      <c r="N4" s="359"/>
      <c r="O4" s="359"/>
      <c r="P4" s="359"/>
      <c r="Q4" s="359"/>
      <c r="R4" s="359"/>
      <c r="S4" s="359"/>
      <c r="T4" s="359"/>
      <c r="U4" s="359"/>
      <c r="V4" s="359"/>
      <c r="W4" s="359"/>
      <c r="X4" s="359"/>
      <c r="Y4" s="359"/>
      <c r="Z4" s="359"/>
      <c r="AA4" s="359"/>
    </row>
    <row r="6" spans="2:28" ht="47.25" customHeight="1" x14ac:dyDescent="0.25">
      <c r="B6" s="360" t="s">
        <v>2</v>
      </c>
      <c r="C6" s="360"/>
      <c r="D6" s="360"/>
      <c r="E6" s="360"/>
      <c r="F6" s="360"/>
      <c r="G6" s="360"/>
      <c r="H6" s="360"/>
      <c r="I6" s="360"/>
      <c r="J6" s="360"/>
      <c r="K6" s="360"/>
      <c r="L6" s="360"/>
      <c r="M6" s="360"/>
      <c r="N6" s="360"/>
      <c r="O6" s="360"/>
      <c r="P6" s="360"/>
      <c r="Q6" s="360"/>
      <c r="R6" s="360"/>
      <c r="S6" s="360"/>
      <c r="T6" s="360"/>
      <c r="U6" s="360"/>
      <c r="V6" s="360"/>
      <c r="W6" s="360"/>
      <c r="X6" s="360"/>
      <c r="Y6" s="360"/>
      <c r="Z6" s="360"/>
      <c r="AA6" s="360"/>
    </row>
    <row r="9" spans="2:28" ht="18.75" customHeight="1" x14ac:dyDescent="0.25">
      <c r="B9" s="361" t="s">
        <v>3</v>
      </c>
      <c r="C9" s="7"/>
      <c r="D9" s="362" t="s">
        <v>4</v>
      </c>
      <c r="E9" s="362"/>
      <c r="F9" s="362"/>
      <c r="G9" s="362"/>
      <c r="H9" s="362"/>
      <c r="I9" s="362"/>
      <c r="J9" s="362"/>
      <c r="K9" s="362"/>
      <c r="L9" s="362"/>
      <c r="M9" s="362"/>
      <c r="N9" s="362"/>
      <c r="O9" s="362"/>
      <c r="P9" s="362"/>
      <c r="Q9" s="363" t="s">
        <v>5</v>
      </c>
      <c r="R9" s="363"/>
      <c r="S9" s="363"/>
      <c r="T9" s="363"/>
      <c r="U9" s="363"/>
      <c r="V9" s="363"/>
      <c r="W9" s="363"/>
      <c r="X9" s="363"/>
      <c r="Y9" s="363"/>
      <c r="Z9" s="364" t="s">
        <v>6</v>
      </c>
      <c r="AA9" s="366" t="s">
        <v>7</v>
      </c>
    </row>
    <row r="10" spans="2:28" s="13" customFormat="1" ht="38.25" customHeight="1" x14ac:dyDescent="0.25">
      <c r="B10" s="361"/>
      <c r="C10" s="8"/>
      <c r="D10" s="9" t="s">
        <v>8</v>
      </c>
      <c r="E10" s="9" t="s">
        <v>9</v>
      </c>
      <c r="F10" s="9" t="s">
        <v>10</v>
      </c>
      <c r="G10" s="10" t="s">
        <v>11</v>
      </c>
      <c r="H10" s="10" t="s">
        <v>12</v>
      </c>
      <c r="I10" s="10" t="s">
        <v>13</v>
      </c>
      <c r="J10" s="10" t="s">
        <v>14</v>
      </c>
      <c r="K10" s="10" t="s">
        <v>15</v>
      </c>
      <c r="L10" s="10" t="s">
        <v>16</v>
      </c>
      <c r="M10" s="10" t="s">
        <v>17</v>
      </c>
      <c r="N10" s="10" t="s">
        <v>18</v>
      </c>
      <c r="O10" s="10" t="s">
        <v>19</v>
      </c>
      <c r="P10" s="11" t="s">
        <v>20</v>
      </c>
      <c r="Q10" s="12" t="s">
        <v>21</v>
      </c>
      <c r="R10" s="12" t="s">
        <v>22</v>
      </c>
      <c r="S10" s="12" t="s">
        <v>23</v>
      </c>
      <c r="T10" s="12" t="s">
        <v>24</v>
      </c>
      <c r="U10" s="12" t="s">
        <v>25</v>
      </c>
      <c r="V10" s="12" t="s">
        <v>26</v>
      </c>
      <c r="W10" s="12" t="s">
        <v>27</v>
      </c>
      <c r="X10" s="12" t="s">
        <v>28</v>
      </c>
      <c r="Y10" s="12" t="s">
        <v>29</v>
      </c>
      <c r="Z10" s="365"/>
      <c r="AA10" s="367"/>
    </row>
    <row r="11" spans="2:28" ht="108" x14ac:dyDescent="0.25">
      <c r="B11" s="14">
        <v>1</v>
      </c>
      <c r="C11" s="15" t="s">
        <v>30</v>
      </c>
      <c r="D11" s="16" t="s">
        <v>31</v>
      </c>
      <c r="E11" s="16" t="s">
        <v>32</v>
      </c>
      <c r="F11" s="17" t="s">
        <v>33</v>
      </c>
      <c r="G11" s="18" t="s">
        <v>34</v>
      </c>
      <c r="H11" s="18" t="s">
        <v>35</v>
      </c>
      <c r="I11" s="19" t="s">
        <v>36</v>
      </c>
      <c r="J11" s="20">
        <v>2.21</v>
      </c>
      <c r="K11" s="21">
        <v>4</v>
      </c>
      <c r="L11" s="22" t="s">
        <v>37</v>
      </c>
      <c r="M11" s="23" t="s">
        <v>38</v>
      </c>
      <c r="N11" s="24">
        <v>0.55000000000000004</v>
      </c>
      <c r="O11" s="25" t="s">
        <v>39</v>
      </c>
      <c r="P11" s="25" t="s">
        <v>40</v>
      </c>
      <c r="Q11" s="26">
        <v>21838923</v>
      </c>
      <c r="R11" s="26">
        <v>7417188</v>
      </c>
      <c r="S11" s="26">
        <v>21957996</v>
      </c>
      <c r="T11" s="26">
        <v>100000</v>
      </c>
      <c r="U11" s="26">
        <v>1515000</v>
      </c>
      <c r="V11" s="26">
        <v>0</v>
      </c>
      <c r="W11" s="26">
        <v>0</v>
      </c>
      <c r="X11" s="26">
        <v>0</v>
      </c>
      <c r="Y11" s="26">
        <v>6593052</v>
      </c>
      <c r="Z11" s="27">
        <v>145101531</v>
      </c>
      <c r="AA11" s="28">
        <v>1</v>
      </c>
      <c r="AB11" s="29"/>
    </row>
    <row r="12" spans="2:28" ht="204.75" customHeight="1" x14ac:dyDescent="0.25">
      <c r="B12" s="30">
        <v>0.40949999999999998</v>
      </c>
      <c r="C12" s="31" t="s">
        <v>41</v>
      </c>
      <c r="D12" s="32" t="s">
        <v>42</v>
      </c>
      <c r="E12" s="32" t="s">
        <v>43</v>
      </c>
      <c r="F12" s="33" t="s">
        <v>44</v>
      </c>
      <c r="G12" s="34" t="s">
        <v>34</v>
      </c>
      <c r="H12" s="34" t="s">
        <v>35</v>
      </c>
      <c r="I12" s="35" t="s">
        <v>45</v>
      </c>
      <c r="J12" s="36">
        <v>1415.5900000000001</v>
      </c>
      <c r="K12" s="36">
        <v>2133.9</v>
      </c>
      <c r="L12" s="37" t="s">
        <v>46</v>
      </c>
      <c r="M12" s="38" t="s">
        <v>38</v>
      </c>
      <c r="N12" s="39">
        <v>0.66</v>
      </c>
      <c r="O12" s="40" t="s">
        <v>39</v>
      </c>
      <c r="P12" s="40" t="s">
        <v>47</v>
      </c>
      <c r="Q12" s="41">
        <v>21838923</v>
      </c>
      <c r="R12" s="42">
        <v>7417188</v>
      </c>
      <c r="S12" s="42">
        <v>21957996</v>
      </c>
      <c r="T12" s="42">
        <v>100000</v>
      </c>
      <c r="U12" s="42">
        <v>1515000</v>
      </c>
      <c r="V12" s="42">
        <v>0</v>
      </c>
      <c r="W12" s="42">
        <v>0</v>
      </c>
      <c r="X12" s="42">
        <v>0</v>
      </c>
      <c r="Y12" s="42">
        <v>6593052</v>
      </c>
      <c r="Z12" s="27">
        <v>59422159</v>
      </c>
      <c r="AA12" s="43">
        <v>0.40949999999999998</v>
      </c>
    </row>
    <row r="13" spans="2:28" ht="204" x14ac:dyDescent="0.25">
      <c r="B13" s="44" t="s">
        <v>48</v>
      </c>
      <c r="C13" s="31" t="s">
        <v>49</v>
      </c>
      <c r="D13" s="45" t="s">
        <v>50</v>
      </c>
      <c r="E13" s="45" t="s">
        <v>51</v>
      </c>
      <c r="F13" s="45" t="s">
        <v>52</v>
      </c>
      <c r="G13" s="46" t="s">
        <v>34</v>
      </c>
      <c r="H13" s="46" t="s">
        <v>35</v>
      </c>
      <c r="I13" s="47" t="s">
        <v>53</v>
      </c>
      <c r="J13" s="48">
        <v>1442.9850000000004</v>
      </c>
      <c r="K13" s="48">
        <v>6400.6829999999991</v>
      </c>
      <c r="L13" s="49" t="s">
        <v>46</v>
      </c>
      <c r="M13" s="50" t="s">
        <v>38</v>
      </c>
      <c r="N13" s="51">
        <v>0.23</v>
      </c>
      <c r="O13" s="52" t="s">
        <v>39</v>
      </c>
      <c r="P13" s="52" t="s">
        <v>40</v>
      </c>
      <c r="Q13" s="53">
        <v>17052117</v>
      </c>
      <c r="R13" s="53">
        <v>6679493</v>
      </c>
      <c r="S13" s="53">
        <v>15959645</v>
      </c>
      <c r="T13" s="53">
        <v>9000000</v>
      </c>
      <c r="U13" s="53">
        <v>0</v>
      </c>
      <c r="V13" s="53">
        <v>0</v>
      </c>
      <c r="W13" s="53">
        <v>0</v>
      </c>
      <c r="X13" s="53">
        <v>0</v>
      </c>
      <c r="Y13" s="53">
        <v>6000000</v>
      </c>
      <c r="Z13" s="54">
        <v>54691255</v>
      </c>
      <c r="AA13" s="55" t="s">
        <v>48</v>
      </c>
    </row>
    <row r="14" spans="2:28" ht="120" customHeight="1" x14ac:dyDescent="0.25">
      <c r="B14" s="44" t="s">
        <v>54</v>
      </c>
      <c r="C14" s="31" t="s">
        <v>55</v>
      </c>
      <c r="D14" s="56" t="s">
        <v>56</v>
      </c>
      <c r="E14" s="56" t="s">
        <v>57</v>
      </c>
      <c r="F14" s="56" t="s">
        <v>58</v>
      </c>
      <c r="G14" s="57" t="s">
        <v>34</v>
      </c>
      <c r="H14" s="57" t="s">
        <v>35</v>
      </c>
      <c r="I14" s="58" t="s">
        <v>59</v>
      </c>
      <c r="J14" s="59">
        <v>387.43999999999994</v>
      </c>
      <c r="K14" s="59">
        <v>480.87</v>
      </c>
      <c r="L14" s="60" t="s">
        <v>46</v>
      </c>
      <c r="M14" s="60" t="s">
        <v>38</v>
      </c>
      <c r="N14" s="61">
        <v>0.8</v>
      </c>
      <c r="O14" s="62" t="s">
        <v>39</v>
      </c>
      <c r="P14" s="62" t="s">
        <v>40</v>
      </c>
      <c r="Q14" s="53">
        <v>1528229</v>
      </c>
      <c r="R14" s="53">
        <v>169000</v>
      </c>
      <c r="S14" s="53">
        <v>62000</v>
      </c>
      <c r="T14" s="53">
        <v>0</v>
      </c>
      <c r="U14" s="53">
        <v>0</v>
      </c>
      <c r="V14" s="53">
        <v>0</v>
      </c>
      <c r="W14" s="53">
        <v>0</v>
      </c>
      <c r="X14" s="53">
        <v>0</v>
      </c>
      <c r="Y14" s="53">
        <v>0</v>
      </c>
      <c r="Z14" s="63">
        <v>1759229</v>
      </c>
      <c r="AA14" s="55" t="s">
        <v>54</v>
      </c>
    </row>
    <row r="15" spans="2:28" ht="81.75" customHeight="1" x14ac:dyDescent="0.25">
      <c r="B15" s="64">
        <v>0.2014</v>
      </c>
      <c r="C15" s="31" t="s">
        <v>60</v>
      </c>
      <c r="D15" s="65" t="s">
        <v>61</v>
      </c>
      <c r="E15" s="66" t="s">
        <v>62</v>
      </c>
      <c r="F15" s="65" t="s">
        <v>63</v>
      </c>
      <c r="G15" s="67" t="s">
        <v>34</v>
      </c>
      <c r="H15" s="67" t="s">
        <v>35</v>
      </c>
      <c r="I15" s="68" t="s">
        <v>64</v>
      </c>
      <c r="J15" s="69">
        <v>401.28</v>
      </c>
      <c r="K15" s="69">
        <v>766.66</v>
      </c>
      <c r="L15" s="70" t="s">
        <v>46</v>
      </c>
      <c r="M15" s="70" t="s">
        <v>38</v>
      </c>
      <c r="N15" s="71">
        <v>0.52</v>
      </c>
      <c r="O15" s="72" t="s">
        <v>39</v>
      </c>
      <c r="P15" s="72" t="s">
        <v>47</v>
      </c>
      <c r="Q15" s="73">
        <v>4017143</v>
      </c>
      <c r="R15" s="73">
        <v>4016000</v>
      </c>
      <c r="S15" s="73">
        <v>2041000</v>
      </c>
      <c r="T15" s="73">
        <v>0</v>
      </c>
      <c r="U15" s="73">
        <v>0</v>
      </c>
      <c r="V15" s="73">
        <v>0</v>
      </c>
      <c r="W15" s="73">
        <v>0</v>
      </c>
      <c r="X15" s="73">
        <v>0</v>
      </c>
      <c r="Y15" s="73">
        <v>0</v>
      </c>
      <c r="Z15" s="74">
        <v>29228888</v>
      </c>
      <c r="AA15" s="30">
        <v>0.2014</v>
      </c>
    </row>
    <row r="16" spans="2:28" ht="120" x14ac:dyDescent="0.25">
      <c r="B16" s="355" t="s">
        <v>65</v>
      </c>
      <c r="C16" s="75" t="s">
        <v>66</v>
      </c>
      <c r="D16" s="76" t="s">
        <v>67</v>
      </c>
      <c r="E16" s="77" t="s">
        <v>68</v>
      </c>
      <c r="F16" s="19" t="s">
        <v>69</v>
      </c>
      <c r="G16" s="18" t="s">
        <v>70</v>
      </c>
      <c r="H16" s="18" t="s">
        <v>71</v>
      </c>
      <c r="I16" s="19" t="s">
        <v>72</v>
      </c>
      <c r="J16" s="78">
        <v>57</v>
      </c>
      <c r="K16" s="78">
        <v>106.6</v>
      </c>
      <c r="L16" s="22" t="s">
        <v>73</v>
      </c>
      <c r="M16" s="23" t="s">
        <v>38</v>
      </c>
      <c r="N16" s="79">
        <v>0.53</v>
      </c>
      <c r="O16" s="25" t="s">
        <v>39</v>
      </c>
      <c r="P16" s="25" t="s">
        <v>47</v>
      </c>
      <c r="Q16" s="41">
        <v>9569478</v>
      </c>
      <c r="R16" s="42">
        <v>5973004</v>
      </c>
      <c r="S16" s="42">
        <v>15992996</v>
      </c>
      <c r="T16" s="42">
        <v>0</v>
      </c>
      <c r="U16" s="42">
        <v>1500000</v>
      </c>
      <c r="V16" s="42">
        <v>0</v>
      </c>
      <c r="W16" s="42">
        <v>0</v>
      </c>
      <c r="X16" s="42">
        <v>0</v>
      </c>
      <c r="Y16" s="80">
        <v>3216300</v>
      </c>
      <c r="Z16" s="27">
        <v>36251778</v>
      </c>
      <c r="AA16" s="81"/>
    </row>
    <row r="17" spans="2:27" ht="60" x14ac:dyDescent="0.25">
      <c r="B17" s="356"/>
      <c r="C17" s="82" t="s">
        <v>74</v>
      </c>
      <c r="D17" s="32" t="s">
        <v>75</v>
      </c>
      <c r="E17" s="32" t="s">
        <v>76</v>
      </c>
      <c r="F17" s="33" t="s">
        <v>77</v>
      </c>
      <c r="G17" s="34" t="s">
        <v>70</v>
      </c>
      <c r="H17" s="34" t="s">
        <v>71</v>
      </c>
      <c r="I17" s="35" t="s">
        <v>78</v>
      </c>
      <c r="J17" s="36">
        <v>2</v>
      </c>
      <c r="K17" s="36">
        <v>10</v>
      </c>
      <c r="L17" s="37" t="s">
        <v>79</v>
      </c>
      <c r="M17" s="38" t="s">
        <v>80</v>
      </c>
      <c r="N17" s="39">
        <v>0.2</v>
      </c>
      <c r="O17" s="40" t="s">
        <v>39</v>
      </c>
      <c r="P17" s="40" t="s">
        <v>47</v>
      </c>
      <c r="Q17" s="41">
        <v>1913895.6</v>
      </c>
      <c r="R17" s="41">
        <v>1194600.8</v>
      </c>
      <c r="S17" s="41">
        <v>3198599.2</v>
      </c>
      <c r="T17" s="41">
        <v>0</v>
      </c>
      <c r="U17" s="41">
        <v>300000</v>
      </c>
      <c r="V17" s="41">
        <v>0</v>
      </c>
      <c r="W17" s="41">
        <v>0</v>
      </c>
      <c r="X17" s="41">
        <v>0</v>
      </c>
      <c r="Y17" s="83">
        <v>643260</v>
      </c>
      <c r="Z17" s="84">
        <v>7250355.5999999996</v>
      </c>
      <c r="AA17" s="85">
        <v>20</v>
      </c>
    </row>
    <row r="18" spans="2:27" ht="96" x14ac:dyDescent="0.25">
      <c r="B18" s="356"/>
      <c r="C18" s="86" t="s">
        <v>81</v>
      </c>
      <c r="D18" s="16" t="s">
        <v>82</v>
      </c>
      <c r="E18" s="87" t="s">
        <v>83</v>
      </c>
      <c r="F18" s="19" t="s">
        <v>84</v>
      </c>
      <c r="G18" s="18" t="s">
        <v>70</v>
      </c>
      <c r="H18" s="18" t="s">
        <v>71</v>
      </c>
      <c r="I18" s="88" t="s">
        <v>85</v>
      </c>
      <c r="J18" s="78">
        <v>8</v>
      </c>
      <c r="K18" s="78">
        <v>10</v>
      </c>
      <c r="L18" s="22" t="s">
        <v>79</v>
      </c>
      <c r="M18" s="89" t="s">
        <v>86</v>
      </c>
      <c r="N18" s="90">
        <v>0.8</v>
      </c>
      <c r="O18" s="25" t="s">
        <v>39</v>
      </c>
      <c r="P18" s="25" t="s">
        <v>47</v>
      </c>
      <c r="Q18" s="41">
        <v>1913895.6</v>
      </c>
      <c r="R18" s="41">
        <v>1194600.8</v>
      </c>
      <c r="S18" s="41">
        <v>3198599.2</v>
      </c>
      <c r="T18" s="41">
        <v>0</v>
      </c>
      <c r="U18" s="41">
        <v>300000</v>
      </c>
      <c r="V18" s="41">
        <v>0</v>
      </c>
      <c r="W18" s="41">
        <v>0</v>
      </c>
      <c r="X18" s="41">
        <v>0</v>
      </c>
      <c r="Y18" s="83">
        <v>643260</v>
      </c>
      <c r="Z18" s="84">
        <v>7250355.5999999996</v>
      </c>
      <c r="AA18" s="91">
        <v>20</v>
      </c>
    </row>
    <row r="19" spans="2:27" ht="96" x14ac:dyDescent="0.25">
      <c r="B19" s="356"/>
      <c r="C19" s="82" t="s">
        <v>87</v>
      </c>
      <c r="D19" s="32" t="s">
        <v>88</v>
      </c>
      <c r="E19" s="32" t="s">
        <v>89</v>
      </c>
      <c r="F19" s="33" t="s">
        <v>90</v>
      </c>
      <c r="G19" s="34" t="s">
        <v>70</v>
      </c>
      <c r="H19" s="34" t="s">
        <v>71</v>
      </c>
      <c r="I19" s="35" t="s">
        <v>91</v>
      </c>
      <c r="J19" s="36">
        <v>6</v>
      </c>
      <c r="K19" s="36">
        <v>12</v>
      </c>
      <c r="L19" s="37" t="s">
        <v>79</v>
      </c>
      <c r="M19" s="38" t="s">
        <v>86</v>
      </c>
      <c r="N19" s="39">
        <v>0.5</v>
      </c>
      <c r="O19" s="40" t="s">
        <v>39</v>
      </c>
      <c r="P19" s="40" t="s">
        <v>47</v>
      </c>
      <c r="Q19" s="41">
        <v>1435421.7</v>
      </c>
      <c r="R19" s="41">
        <v>895950.6</v>
      </c>
      <c r="S19" s="41">
        <v>2398949.4</v>
      </c>
      <c r="T19" s="41">
        <v>0</v>
      </c>
      <c r="U19" s="41">
        <v>225000</v>
      </c>
      <c r="V19" s="41">
        <v>0</v>
      </c>
      <c r="W19" s="41">
        <v>0</v>
      </c>
      <c r="X19" s="41">
        <v>0</v>
      </c>
      <c r="Y19" s="83">
        <v>482445</v>
      </c>
      <c r="Z19" s="84">
        <v>5437766.7000000002</v>
      </c>
      <c r="AA19" s="85">
        <v>15</v>
      </c>
    </row>
    <row r="20" spans="2:27" ht="72" x14ac:dyDescent="0.25">
      <c r="B20" s="356"/>
      <c r="C20" s="86" t="s">
        <v>92</v>
      </c>
      <c r="D20" s="16" t="s">
        <v>93</v>
      </c>
      <c r="E20" s="87" t="s">
        <v>94</v>
      </c>
      <c r="F20" s="19" t="s">
        <v>95</v>
      </c>
      <c r="G20" s="18" t="s">
        <v>70</v>
      </c>
      <c r="H20" s="18" t="s">
        <v>71</v>
      </c>
      <c r="I20" s="88" t="s">
        <v>96</v>
      </c>
      <c r="J20" s="78">
        <v>10</v>
      </c>
      <c r="K20" s="78">
        <v>50</v>
      </c>
      <c r="L20" s="22" t="s">
        <v>79</v>
      </c>
      <c r="M20" s="89" t="s">
        <v>86</v>
      </c>
      <c r="N20" s="90">
        <v>0.5</v>
      </c>
      <c r="O20" s="25" t="s">
        <v>39</v>
      </c>
      <c r="P20" s="25" t="s">
        <v>47</v>
      </c>
      <c r="Q20" s="41">
        <v>478473.9</v>
      </c>
      <c r="R20" s="41">
        <v>298650.2</v>
      </c>
      <c r="S20" s="41">
        <v>799649.8</v>
      </c>
      <c r="T20" s="41">
        <v>0</v>
      </c>
      <c r="U20" s="41">
        <v>75000</v>
      </c>
      <c r="V20" s="41">
        <v>0</v>
      </c>
      <c r="W20" s="41">
        <v>0</v>
      </c>
      <c r="X20" s="41">
        <v>0</v>
      </c>
      <c r="Y20" s="83">
        <v>160815</v>
      </c>
      <c r="Z20" s="84">
        <v>1812588.9</v>
      </c>
      <c r="AA20" s="91">
        <v>5</v>
      </c>
    </row>
    <row r="21" spans="2:27" ht="108" x14ac:dyDescent="0.25">
      <c r="B21" s="356"/>
      <c r="C21" s="82" t="s">
        <v>97</v>
      </c>
      <c r="D21" s="32" t="s">
        <v>98</v>
      </c>
      <c r="E21" s="32" t="s">
        <v>99</v>
      </c>
      <c r="F21" s="33" t="s">
        <v>100</v>
      </c>
      <c r="G21" s="34" t="s">
        <v>70</v>
      </c>
      <c r="H21" s="34" t="s">
        <v>71</v>
      </c>
      <c r="I21" s="35" t="s">
        <v>101</v>
      </c>
      <c r="J21" s="36">
        <v>109</v>
      </c>
      <c r="K21" s="36">
        <v>156</v>
      </c>
      <c r="L21" s="37" t="s">
        <v>79</v>
      </c>
      <c r="M21" s="38" t="s">
        <v>86</v>
      </c>
      <c r="N21" s="39">
        <v>0.7</v>
      </c>
      <c r="O21" s="40" t="s">
        <v>39</v>
      </c>
      <c r="P21" s="40" t="s">
        <v>47</v>
      </c>
      <c r="Q21" s="41">
        <v>2870843.4</v>
      </c>
      <c r="R21" s="41">
        <v>1791901.2</v>
      </c>
      <c r="S21" s="41">
        <v>4797898.8</v>
      </c>
      <c r="T21" s="41">
        <v>0</v>
      </c>
      <c r="U21" s="41">
        <v>450000</v>
      </c>
      <c r="V21" s="41">
        <v>0</v>
      </c>
      <c r="W21" s="41">
        <v>0</v>
      </c>
      <c r="X21" s="41">
        <v>0</v>
      </c>
      <c r="Y21" s="83">
        <v>964890</v>
      </c>
      <c r="Z21" s="84">
        <v>10875533.4</v>
      </c>
      <c r="AA21" s="85">
        <v>30</v>
      </c>
    </row>
    <row r="22" spans="2:27" ht="96" x14ac:dyDescent="0.25">
      <c r="B22" s="357"/>
      <c r="C22" s="86" t="s">
        <v>102</v>
      </c>
      <c r="D22" s="16" t="s">
        <v>103</v>
      </c>
      <c r="E22" s="87" t="s">
        <v>104</v>
      </c>
      <c r="F22" s="19" t="s">
        <v>105</v>
      </c>
      <c r="G22" s="18" t="s">
        <v>70</v>
      </c>
      <c r="H22" s="18" t="s">
        <v>71</v>
      </c>
      <c r="I22" s="19" t="s">
        <v>106</v>
      </c>
      <c r="J22" s="78">
        <v>300</v>
      </c>
      <c r="K22" s="78">
        <v>600</v>
      </c>
      <c r="L22" s="22" t="s">
        <v>79</v>
      </c>
      <c r="M22" s="89" t="s">
        <v>86</v>
      </c>
      <c r="N22" s="90">
        <v>0.5</v>
      </c>
      <c r="O22" s="25" t="s">
        <v>39</v>
      </c>
      <c r="P22" s="25" t="s">
        <v>47</v>
      </c>
      <c r="Q22" s="41">
        <v>956947.8</v>
      </c>
      <c r="R22" s="41">
        <v>597300.4</v>
      </c>
      <c r="S22" s="41">
        <v>1599299.6</v>
      </c>
      <c r="T22" s="41">
        <v>0</v>
      </c>
      <c r="U22" s="41">
        <v>150000</v>
      </c>
      <c r="V22" s="41">
        <v>0</v>
      </c>
      <c r="W22" s="41">
        <v>0</v>
      </c>
      <c r="X22" s="41">
        <v>0</v>
      </c>
      <c r="Y22" s="83">
        <v>321630</v>
      </c>
      <c r="Z22" s="84">
        <v>3625177.8</v>
      </c>
      <c r="AA22" s="91">
        <v>10</v>
      </c>
    </row>
    <row r="23" spans="2:27" ht="48" x14ac:dyDescent="0.25">
      <c r="B23" s="355" t="s">
        <v>107</v>
      </c>
      <c r="C23" s="75" t="s">
        <v>108</v>
      </c>
      <c r="D23" s="76" t="s">
        <v>109</v>
      </c>
      <c r="E23" s="92" t="s">
        <v>110</v>
      </c>
      <c r="F23" s="19" t="s">
        <v>111</v>
      </c>
      <c r="G23" s="18" t="s">
        <v>70</v>
      </c>
      <c r="H23" s="18" t="s">
        <v>71</v>
      </c>
      <c r="I23" s="19" t="s">
        <v>112</v>
      </c>
      <c r="J23" s="78">
        <v>5</v>
      </c>
      <c r="K23" s="78">
        <v>24</v>
      </c>
      <c r="L23" s="93" t="s">
        <v>73</v>
      </c>
      <c r="M23" s="93" t="s">
        <v>80</v>
      </c>
      <c r="N23" s="94">
        <v>0.2</v>
      </c>
      <c r="O23" s="25" t="s">
        <v>39</v>
      </c>
      <c r="P23" s="25" t="s">
        <v>47</v>
      </c>
      <c r="Q23" s="41">
        <v>116245</v>
      </c>
      <c r="R23" s="42">
        <v>10000</v>
      </c>
      <c r="S23" s="42">
        <v>8000</v>
      </c>
      <c r="T23" s="42">
        <v>0</v>
      </c>
      <c r="U23" s="42">
        <v>0</v>
      </c>
      <c r="V23" s="42">
        <v>0</v>
      </c>
      <c r="W23" s="42">
        <v>0</v>
      </c>
      <c r="X23" s="42">
        <v>0</v>
      </c>
      <c r="Y23" s="80">
        <v>0</v>
      </c>
      <c r="Z23" s="27">
        <v>134245</v>
      </c>
      <c r="AA23" s="95"/>
    </row>
    <row r="24" spans="2:27" ht="60" x14ac:dyDescent="0.25">
      <c r="B24" s="357"/>
      <c r="C24" s="82" t="s">
        <v>113</v>
      </c>
      <c r="D24" s="32" t="s">
        <v>114</v>
      </c>
      <c r="E24" s="32" t="s">
        <v>115</v>
      </c>
      <c r="F24" s="33" t="s">
        <v>116</v>
      </c>
      <c r="G24" s="34" t="s">
        <v>70</v>
      </c>
      <c r="H24" s="34" t="s">
        <v>71</v>
      </c>
      <c r="I24" s="35" t="s">
        <v>117</v>
      </c>
      <c r="J24" s="36">
        <v>6</v>
      </c>
      <c r="K24" s="36">
        <v>24</v>
      </c>
      <c r="L24" s="37" t="s">
        <v>79</v>
      </c>
      <c r="M24" s="38" t="s">
        <v>86</v>
      </c>
      <c r="N24" s="39">
        <v>0.25</v>
      </c>
      <c r="O24" s="40" t="s">
        <v>39</v>
      </c>
      <c r="P24" s="40" t="s">
        <v>47</v>
      </c>
      <c r="Q24" s="41">
        <v>116245</v>
      </c>
      <c r="R24" s="42">
        <v>10000</v>
      </c>
      <c r="S24" s="42">
        <v>8000</v>
      </c>
      <c r="T24" s="42">
        <v>0</v>
      </c>
      <c r="U24" s="42">
        <v>0</v>
      </c>
      <c r="V24" s="42">
        <v>0</v>
      </c>
      <c r="W24" s="42">
        <v>0</v>
      </c>
      <c r="X24" s="42">
        <v>0</v>
      </c>
      <c r="Y24" s="80">
        <v>0</v>
      </c>
      <c r="Z24" s="81">
        <v>134245</v>
      </c>
      <c r="AA24" s="96">
        <v>100</v>
      </c>
    </row>
    <row r="25" spans="2:27" ht="84" x14ac:dyDescent="0.25">
      <c r="B25" s="352" t="s">
        <v>118</v>
      </c>
      <c r="C25" s="75" t="s">
        <v>119</v>
      </c>
      <c r="D25" s="97" t="s">
        <v>120</v>
      </c>
      <c r="E25" s="92" t="s">
        <v>121</v>
      </c>
      <c r="F25" s="98" t="s">
        <v>122</v>
      </c>
      <c r="G25" s="18" t="s">
        <v>70</v>
      </c>
      <c r="H25" s="18" t="s">
        <v>71</v>
      </c>
      <c r="I25" s="19" t="s">
        <v>123</v>
      </c>
      <c r="J25" s="78">
        <v>72.400000000000006</v>
      </c>
      <c r="K25" s="78">
        <v>156</v>
      </c>
      <c r="L25" s="22" t="s">
        <v>73</v>
      </c>
      <c r="M25" s="99" t="s">
        <v>38</v>
      </c>
      <c r="N25" s="94">
        <v>0.46</v>
      </c>
      <c r="O25" s="25" t="s">
        <v>39</v>
      </c>
      <c r="P25" s="25" t="s">
        <v>47</v>
      </c>
      <c r="Q25" s="41">
        <v>244593</v>
      </c>
      <c r="R25" s="42">
        <v>16000</v>
      </c>
      <c r="S25" s="42">
        <v>46000</v>
      </c>
      <c r="T25" s="42">
        <v>0</v>
      </c>
      <c r="U25" s="42">
        <v>0</v>
      </c>
      <c r="V25" s="42">
        <v>0</v>
      </c>
      <c r="W25" s="42">
        <v>0</v>
      </c>
      <c r="X25" s="42">
        <v>0</v>
      </c>
      <c r="Y25" s="80">
        <v>0</v>
      </c>
      <c r="Z25" s="27">
        <v>306593</v>
      </c>
      <c r="AA25" s="95"/>
    </row>
    <row r="26" spans="2:27" ht="48" x14ac:dyDescent="0.25">
      <c r="B26" s="353"/>
      <c r="C26" s="82" t="s">
        <v>124</v>
      </c>
      <c r="D26" s="32" t="s">
        <v>125</v>
      </c>
      <c r="E26" s="32" t="s">
        <v>126</v>
      </c>
      <c r="F26" s="33" t="s">
        <v>127</v>
      </c>
      <c r="G26" s="34" t="s">
        <v>70</v>
      </c>
      <c r="H26" s="34" t="s">
        <v>71</v>
      </c>
      <c r="I26" s="35" t="s">
        <v>128</v>
      </c>
      <c r="J26" s="36">
        <v>106</v>
      </c>
      <c r="K26" s="36">
        <v>156</v>
      </c>
      <c r="L26" s="37" t="s">
        <v>79</v>
      </c>
      <c r="M26" s="38" t="s">
        <v>86</v>
      </c>
      <c r="N26" s="39">
        <v>0.6794</v>
      </c>
      <c r="O26" s="40" t="s">
        <v>39</v>
      </c>
      <c r="P26" s="40" t="s">
        <v>47</v>
      </c>
      <c r="Q26" s="41">
        <v>48918.6</v>
      </c>
      <c r="R26" s="41">
        <v>3200</v>
      </c>
      <c r="S26" s="41">
        <v>9200</v>
      </c>
      <c r="T26" s="41">
        <v>0</v>
      </c>
      <c r="U26" s="41">
        <v>0</v>
      </c>
      <c r="V26" s="41">
        <v>0</v>
      </c>
      <c r="W26" s="41">
        <v>0</v>
      </c>
      <c r="X26" s="41">
        <v>0</v>
      </c>
      <c r="Y26" s="83">
        <v>0</v>
      </c>
      <c r="Z26" s="81">
        <v>61318.6</v>
      </c>
      <c r="AA26" s="100">
        <v>20</v>
      </c>
    </row>
    <row r="27" spans="2:27" ht="72" x14ac:dyDescent="0.25">
      <c r="B27" s="354"/>
      <c r="C27" s="82" t="s">
        <v>129</v>
      </c>
      <c r="D27" s="101" t="s">
        <v>130</v>
      </c>
      <c r="E27" s="102" t="s">
        <v>131</v>
      </c>
      <c r="F27" s="103" t="s">
        <v>132</v>
      </c>
      <c r="G27" s="104" t="s">
        <v>70</v>
      </c>
      <c r="H27" s="104" t="s">
        <v>71</v>
      </c>
      <c r="I27" s="105" t="s">
        <v>133</v>
      </c>
      <c r="J27" s="78">
        <v>50</v>
      </c>
      <c r="K27" s="78">
        <v>156</v>
      </c>
      <c r="L27" s="106" t="s">
        <v>79</v>
      </c>
      <c r="M27" s="106" t="s">
        <v>80</v>
      </c>
      <c r="N27" s="107">
        <v>0.32050000000000001</v>
      </c>
      <c r="O27" s="103" t="s">
        <v>39</v>
      </c>
      <c r="P27" s="103" t="s">
        <v>47</v>
      </c>
      <c r="Q27" s="41">
        <v>195674.4</v>
      </c>
      <c r="R27" s="41">
        <v>12800</v>
      </c>
      <c r="S27" s="41">
        <v>36800</v>
      </c>
      <c r="T27" s="41">
        <v>0</v>
      </c>
      <c r="U27" s="41">
        <v>0</v>
      </c>
      <c r="V27" s="41">
        <v>0</v>
      </c>
      <c r="W27" s="41">
        <v>0</v>
      </c>
      <c r="X27" s="41">
        <v>0</v>
      </c>
      <c r="Y27" s="83">
        <v>0</v>
      </c>
      <c r="Z27" s="81">
        <v>245274.4</v>
      </c>
      <c r="AA27" s="100">
        <v>80</v>
      </c>
    </row>
    <row r="28" spans="2:27" ht="129.75" customHeight="1" x14ac:dyDescent="0.25">
      <c r="B28" s="352" t="s">
        <v>134</v>
      </c>
      <c r="C28" s="75" t="s">
        <v>135</v>
      </c>
      <c r="D28" s="97" t="s">
        <v>136</v>
      </c>
      <c r="E28" s="92" t="s">
        <v>137</v>
      </c>
      <c r="F28" s="98" t="s">
        <v>138</v>
      </c>
      <c r="G28" s="18" t="s">
        <v>70</v>
      </c>
      <c r="H28" s="18" t="s">
        <v>71</v>
      </c>
      <c r="I28" s="19" t="s">
        <v>139</v>
      </c>
      <c r="J28" s="78">
        <v>306.8</v>
      </c>
      <c r="K28" s="78">
        <v>307.39999999999998</v>
      </c>
      <c r="L28" s="22" t="s">
        <v>73</v>
      </c>
      <c r="M28" s="99" t="s">
        <v>38</v>
      </c>
      <c r="N28" s="94">
        <v>0.99</v>
      </c>
      <c r="O28" s="25" t="s">
        <v>39</v>
      </c>
      <c r="P28" s="25" t="s">
        <v>47</v>
      </c>
      <c r="Q28" s="41">
        <v>1131439</v>
      </c>
      <c r="R28" s="42">
        <v>163000</v>
      </c>
      <c r="S28" s="42">
        <v>48000</v>
      </c>
      <c r="T28" s="42">
        <v>0</v>
      </c>
      <c r="U28" s="42">
        <v>15000</v>
      </c>
      <c r="V28" s="42">
        <v>0</v>
      </c>
      <c r="W28" s="42">
        <v>0</v>
      </c>
      <c r="X28" s="42">
        <v>0</v>
      </c>
      <c r="Y28" s="80">
        <v>0</v>
      </c>
      <c r="Z28" s="27">
        <v>1357439</v>
      </c>
      <c r="AA28" s="81"/>
    </row>
    <row r="29" spans="2:27" ht="56.25" x14ac:dyDescent="0.25">
      <c r="B29" s="353"/>
      <c r="C29" s="82" t="s">
        <v>140</v>
      </c>
      <c r="D29" s="32" t="s">
        <v>141</v>
      </c>
      <c r="E29" s="32" t="s">
        <v>142</v>
      </c>
      <c r="F29" s="33" t="s">
        <v>143</v>
      </c>
      <c r="G29" s="34" t="s">
        <v>70</v>
      </c>
      <c r="H29" s="34" t="s">
        <v>71</v>
      </c>
      <c r="I29" s="35" t="s">
        <v>144</v>
      </c>
      <c r="J29" s="36">
        <v>1200</v>
      </c>
      <c r="K29" s="36">
        <v>59435</v>
      </c>
      <c r="L29" s="37" t="s">
        <v>79</v>
      </c>
      <c r="M29" s="38" t="s">
        <v>86</v>
      </c>
      <c r="N29" s="39">
        <v>2.01E-2</v>
      </c>
      <c r="O29" s="40" t="s">
        <v>39</v>
      </c>
      <c r="P29" s="40" t="s">
        <v>47</v>
      </c>
      <c r="Q29" s="41">
        <v>113143.9</v>
      </c>
      <c r="R29" s="41">
        <v>16300</v>
      </c>
      <c r="S29" s="41">
        <v>4800</v>
      </c>
      <c r="T29" s="41">
        <v>0</v>
      </c>
      <c r="U29" s="41">
        <v>1500</v>
      </c>
      <c r="V29" s="41">
        <v>0</v>
      </c>
      <c r="W29" s="41">
        <v>0</v>
      </c>
      <c r="X29" s="41">
        <v>0</v>
      </c>
      <c r="Y29" s="83">
        <v>0</v>
      </c>
      <c r="Z29" s="81">
        <v>135743.9</v>
      </c>
      <c r="AA29" s="85">
        <v>10</v>
      </c>
    </row>
    <row r="30" spans="2:27" ht="84" x14ac:dyDescent="0.25">
      <c r="B30" s="353"/>
      <c r="C30" s="82" t="s">
        <v>145</v>
      </c>
      <c r="D30" s="101" t="s">
        <v>146</v>
      </c>
      <c r="E30" s="108" t="s">
        <v>147</v>
      </c>
      <c r="F30" s="103" t="s">
        <v>148</v>
      </c>
      <c r="G30" s="104" t="s">
        <v>70</v>
      </c>
      <c r="H30" s="104" t="s">
        <v>71</v>
      </c>
      <c r="I30" s="103" t="s">
        <v>149</v>
      </c>
      <c r="J30" s="78">
        <v>25</v>
      </c>
      <c r="K30" s="78">
        <v>100</v>
      </c>
      <c r="L30" s="106" t="s">
        <v>79</v>
      </c>
      <c r="M30" s="106" t="s">
        <v>86</v>
      </c>
      <c r="N30" s="107">
        <v>0.25</v>
      </c>
      <c r="O30" s="103" t="s">
        <v>39</v>
      </c>
      <c r="P30" s="103" t="s">
        <v>47</v>
      </c>
      <c r="Q30" s="41">
        <v>226287.8</v>
      </c>
      <c r="R30" s="41">
        <v>32600</v>
      </c>
      <c r="S30" s="41">
        <v>9600</v>
      </c>
      <c r="T30" s="41">
        <v>0</v>
      </c>
      <c r="U30" s="41">
        <v>3000</v>
      </c>
      <c r="V30" s="41">
        <v>0</v>
      </c>
      <c r="W30" s="41">
        <v>0</v>
      </c>
      <c r="X30" s="41">
        <v>0</v>
      </c>
      <c r="Y30" s="83">
        <v>0</v>
      </c>
      <c r="Z30" s="81">
        <v>271487.8</v>
      </c>
      <c r="AA30" s="91">
        <v>20</v>
      </c>
    </row>
    <row r="31" spans="2:27" ht="96" x14ac:dyDescent="0.25">
      <c r="B31" s="353"/>
      <c r="C31" s="82" t="s">
        <v>150</v>
      </c>
      <c r="D31" s="32" t="s">
        <v>151</v>
      </c>
      <c r="E31" s="32" t="s">
        <v>152</v>
      </c>
      <c r="F31" s="33" t="s">
        <v>153</v>
      </c>
      <c r="G31" s="34" t="s">
        <v>70</v>
      </c>
      <c r="H31" s="34" t="s">
        <v>71</v>
      </c>
      <c r="I31" s="35" t="s">
        <v>154</v>
      </c>
      <c r="J31" s="36">
        <v>600</v>
      </c>
      <c r="K31" s="36">
        <v>6</v>
      </c>
      <c r="L31" s="37" t="s">
        <v>79</v>
      </c>
      <c r="M31" s="38" t="s">
        <v>86</v>
      </c>
      <c r="N31" s="39">
        <v>1</v>
      </c>
      <c r="O31" s="40" t="s">
        <v>39</v>
      </c>
      <c r="P31" s="40" t="s">
        <v>47</v>
      </c>
      <c r="Q31" s="41">
        <v>169715.85</v>
      </c>
      <c r="R31" s="41">
        <v>24450</v>
      </c>
      <c r="S31" s="41">
        <v>7200</v>
      </c>
      <c r="T31" s="41">
        <v>0</v>
      </c>
      <c r="U31" s="41">
        <v>2250</v>
      </c>
      <c r="V31" s="41">
        <v>0</v>
      </c>
      <c r="W31" s="41">
        <v>0</v>
      </c>
      <c r="X31" s="41">
        <v>0</v>
      </c>
      <c r="Y31" s="83">
        <v>0</v>
      </c>
      <c r="Z31" s="81">
        <v>203615.85</v>
      </c>
      <c r="AA31" s="85">
        <v>15</v>
      </c>
    </row>
    <row r="32" spans="2:27" ht="108" x14ac:dyDescent="0.25">
      <c r="B32" s="353"/>
      <c r="C32" s="82" t="s">
        <v>155</v>
      </c>
      <c r="D32" s="101" t="s">
        <v>156</v>
      </c>
      <c r="E32" s="101" t="s">
        <v>157</v>
      </c>
      <c r="F32" s="109" t="s">
        <v>158</v>
      </c>
      <c r="G32" s="110" t="s">
        <v>70</v>
      </c>
      <c r="H32" s="110" t="s">
        <v>71</v>
      </c>
      <c r="I32" s="111" t="s">
        <v>159</v>
      </c>
      <c r="J32" s="78">
        <v>600</v>
      </c>
      <c r="K32" s="78">
        <v>6</v>
      </c>
      <c r="L32" s="112" t="s">
        <v>79</v>
      </c>
      <c r="M32" s="113" t="s">
        <v>86</v>
      </c>
      <c r="N32" s="114">
        <v>1</v>
      </c>
      <c r="O32" s="115" t="s">
        <v>39</v>
      </c>
      <c r="P32" s="115" t="s">
        <v>47</v>
      </c>
      <c r="Q32" s="41">
        <v>226287.8</v>
      </c>
      <c r="R32" s="41">
        <v>32600</v>
      </c>
      <c r="S32" s="41">
        <v>9600</v>
      </c>
      <c r="T32" s="41">
        <v>0</v>
      </c>
      <c r="U32" s="41">
        <v>3000</v>
      </c>
      <c r="V32" s="41">
        <v>0</v>
      </c>
      <c r="W32" s="41">
        <v>0</v>
      </c>
      <c r="X32" s="41">
        <v>0</v>
      </c>
      <c r="Y32" s="83">
        <v>0</v>
      </c>
      <c r="Z32" s="81">
        <v>271487.8</v>
      </c>
      <c r="AA32" s="91">
        <v>20</v>
      </c>
    </row>
    <row r="33" spans="2:27" ht="72" x14ac:dyDescent="0.25">
      <c r="B33" s="354"/>
      <c r="C33" s="82" t="s">
        <v>160</v>
      </c>
      <c r="D33" s="32" t="s">
        <v>161</v>
      </c>
      <c r="E33" s="32" t="s">
        <v>162</v>
      </c>
      <c r="F33" s="33" t="s">
        <v>163</v>
      </c>
      <c r="G33" s="34" t="s">
        <v>70</v>
      </c>
      <c r="H33" s="34" t="s">
        <v>71</v>
      </c>
      <c r="I33" s="35" t="s">
        <v>164</v>
      </c>
      <c r="J33" s="36">
        <v>6</v>
      </c>
      <c r="K33" s="36">
        <v>8</v>
      </c>
      <c r="L33" s="37" t="s">
        <v>79</v>
      </c>
      <c r="M33" s="38" t="s">
        <v>86</v>
      </c>
      <c r="N33" s="39">
        <v>0.75</v>
      </c>
      <c r="O33" s="40" t="s">
        <v>39</v>
      </c>
      <c r="P33" s="40" t="s">
        <v>47</v>
      </c>
      <c r="Q33" s="41">
        <v>396003.65</v>
      </c>
      <c r="R33" s="41">
        <v>57050</v>
      </c>
      <c r="S33" s="41">
        <v>16800</v>
      </c>
      <c r="T33" s="41">
        <v>0</v>
      </c>
      <c r="U33" s="41">
        <v>5250</v>
      </c>
      <c r="V33" s="41">
        <v>0</v>
      </c>
      <c r="W33" s="41">
        <v>0</v>
      </c>
      <c r="X33" s="41">
        <v>0</v>
      </c>
      <c r="Y33" s="83">
        <v>0</v>
      </c>
      <c r="Z33" s="81">
        <v>475103.65</v>
      </c>
      <c r="AA33" s="85">
        <v>35</v>
      </c>
    </row>
    <row r="34" spans="2:27" ht="108" x14ac:dyDescent="0.25">
      <c r="B34" s="352" t="s">
        <v>165</v>
      </c>
      <c r="C34" s="75" t="s">
        <v>166</v>
      </c>
      <c r="D34" s="97" t="s">
        <v>167</v>
      </c>
      <c r="E34" s="92" t="s">
        <v>168</v>
      </c>
      <c r="F34" s="98" t="s">
        <v>169</v>
      </c>
      <c r="G34" s="18" t="s">
        <v>70</v>
      </c>
      <c r="H34" s="18" t="s">
        <v>71</v>
      </c>
      <c r="I34" s="19" t="s">
        <v>170</v>
      </c>
      <c r="J34" s="78">
        <v>297.89999999999998</v>
      </c>
      <c r="K34" s="78">
        <v>260.7</v>
      </c>
      <c r="L34" s="22" t="s">
        <v>73</v>
      </c>
      <c r="M34" s="99" t="s">
        <v>38</v>
      </c>
      <c r="N34" s="94">
        <v>1.1399999999999999</v>
      </c>
      <c r="O34" s="25" t="s">
        <v>39</v>
      </c>
      <c r="P34" s="25" t="s">
        <v>47</v>
      </c>
      <c r="Q34" s="41">
        <v>3231045</v>
      </c>
      <c r="R34" s="42">
        <v>39000</v>
      </c>
      <c r="S34" s="42">
        <v>3000</v>
      </c>
      <c r="T34" s="42">
        <v>0</v>
      </c>
      <c r="U34" s="42">
        <v>0</v>
      </c>
      <c r="V34" s="42">
        <v>0</v>
      </c>
      <c r="W34" s="42">
        <v>0</v>
      </c>
      <c r="X34" s="42">
        <v>0</v>
      </c>
      <c r="Y34" s="80">
        <v>0</v>
      </c>
      <c r="Z34" s="27">
        <v>3273045</v>
      </c>
      <c r="AA34" s="95"/>
    </row>
    <row r="35" spans="2:27" ht="84" x14ac:dyDescent="0.25">
      <c r="B35" s="353"/>
      <c r="C35" s="82" t="s">
        <v>171</v>
      </c>
      <c r="D35" s="32" t="s">
        <v>172</v>
      </c>
      <c r="E35" s="32" t="s">
        <v>173</v>
      </c>
      <c r="F35" s="33" t="s">
        <v>174</v>
      </c>
      <c r="G35" s="34" t="s">
        <v>70</v>
      </c>
      <c r="H35" s="34" t="s">
        <v>71</v>
      </c>
      <c r="I35" s="35" t="s">
        <v>175</v>
      </c>
      <c r="J35" s="36">
        <v>1150</v>
      </c>
      <c r="K35" s="36">
        <v>1150</v>
      </c>
      <c r="L35" s="37" t="s">
        <v>79</v>
      </c>
      <c r="M35" s="38" t="s">
        <v>86</v>
      </c>
      <c r="N35" s="39">
        <v>1</v>
      </c>
      <c r="O35" s="40" t="s">
        <v>39</v>
      </c>
      <c r="P35" s="40" t="s">
        <v>47</v>
      </c>
      <c r="Q35" s="41">
        <v>807761.25</v>
      </c>
      <c r="R35" s="41">
        <v>9750</v>
      </c>
      <c r="S35" s="41">
        <v>750</v>
      </c>
      <c r="T35" s="41">
        <v>0</v>
      </c>
      <c r="U35" s="41">
        <v>0</v>
      </c>
      <c r="V35" s="41">
        <v>0</v>
      </c>
      <c r="W35" s="41">
        <v>0</v>
      </c>
      <c r="X35" s="41">
        <v>0</v>
      </c>
      <c r="Y35" s="83">
        <v>0</v>
      </c>
      <c r="Z35" s="81">
        <v>818261.25</v>
      </c>
      <c r="AA35" s="100">
        <v>25</v>
      </c>
    </row>
    <row r="36" spans="2:27" ht="84" x14ac:dyDescent="0.25">
      <c r="B36" s="353"/>
      <c r="C36" s="82" t="s">
        <v>176</v>
      </c>
      <c r="D36" s="16" t="s">
        <v>177</v>
      </c>
      <c r="E36" s="87" t="s">
        <v>178</v>
      </c>
      <c r="F36" s="98" t="s">
        <v>179</v>
      </c>
      <c r="G36" s="18" t="s">
        <v>70</v>
      </c>
      <c r="H36" s="18" t="s">
        <v>71</v>
      </c>
      <c r="I36" s="98" t="s">
        <v>180</v>
      </c>
      <c r="J36" s="78">
        <v>46</v>
      </c>
      <c r="K36" s="78">
        <v>46</v>
      </c>
      <c r="L36" s="22" t="s">
        <v>79</v>
      </c>
      <c r="M36" s="89" t="s">
        <v>86</v>
      </c>
      <c r="N36" s="90">
        <v>1</v>
      </c>
      <c r="O36" s="25" t="s">
        <v>39</v>
      </c>
      <c r="P36" s="25" t="s">
        <v>47</v>
      </c>
      <c r="Q36" s="41">
        <v>807761.25</v>
      </c>
      <c r="R36" s="41">
        <v>9750</v>
      </c>
      <c r="S36" s="41">
        <v>750</v>
      </c>
      <c r="T36" s="41">
        <v>0</v>
      </c>
      <c r="U36" s="41">
        <v>0</v>
      </c>
      <c r="V36" s="41">
        <v>0</v>
      </c>
      <c r="W36" s="41">
        <v>0</v>
      </c>
      <c r="X36" s="41">
        <v>0</v>
      </c>
      <c r="Y36" s="83">
        <v>0</v>
      </c>
      <c r="Z36" s="81">
        <v>818261.25</v>
      </c>
      <c r="AA36" s="100">
        <v>25</v>
      </c>
    </row>
    <row r="37" spans="2:27" ht="72" x14ac:dyDescent="0.25">
      <c r="B37" s="353"/>
      <c r="C37" s="82" t="s">
        <v>181</v>
      </c>
      <c r="D37" s="32" t="s">
        <v>182</v>
      </c>
      <c r="E37" s="32" t="s">
        <v>183</v>
      </c>
      <c r="F37" s="33" t="s">
        <v>184</v>
      </c>
      <c r="G37" s="34" t="s">
        <v>70</v>
      </c>
      <c r="H37" s="34" t="s">
        <v>71</v>
      </c>
      <c r="I37" s="35" t="s">
        <v>185</v>
      </c>
      <c r="J37" s="36">
        <v>30</v>
      </c>
      <c r="K37" s="36">
        <v>30</v>
      </c>
      <c r="L37" s="37" t="s">
        <v>79</v>
      </c>
      <c r="M37" s="38" t="s">
        <v>86</v>
      </c>
      <c r="N37" s="39">
        <v>1</v>
      </c>
      <c r="O37" s="40" t="s">
        <v>39</v>
      </c>
      <c r="P37" s="40" t="s">
        <v>47</v>
      </c>
      <c r="Q37" s="41">
        <v>807761.25</v>
      </c>
      <c r="R37" s="41">
        <v>9750</v>
      </c>
      <c r="S37" s="41">
        <v>750</v>
      </c>
      <c r="T37" s="41">
        <v>0</v>
      </c>
      <c r="U37" s="41">
        <v>0</v>
      </c>
      <c r="V37" s="41">
        <v>0</v>
      </c>
      <c r="W37" s="41">
        <v>0</v>
      </c>
      <c r="X37" s="41">
        <v>0</v>
      </c>
      <c r="Y37" s="83">
        <v>0</v>
      </c>
      <c r="Z37" s="81">
        <v>818261.25</v>
      </c>
      <c r="AA37" s="100">
        <v>25</v>
      </c>
    </row>
    <row r="38" spans="2:27" ht="96" x14ac:dyDescent="0.25">
      <c r="B38" s="354"/>
      <c r="C38" s="82" t="s">
        <v>186</v>
      </c>
      <c r="D38" s="16" t="s">
        <v>187</v>
      </c>
      <c r="E38" s="87" t="s">
        <v>188</v>
      </c>
      <c r="F38" s="98" t="s">
        <v>189</v>
      </c>
      <c r="G38" s="18" t="s">
        <v>70</v>
      </c>
      <c r="H38" s="18" t="s">
        <v>71</v>
      </c>
      <c r="I38" s="98" t="s">
        <v>190</v>
      </c>
      <c r="J38" s="78">
        <v>155</v>
      </c>
      <c r="K38" s="78">
        <v>31</v>
      </c>
      <c r="L38" s="22" t="s">
        <v>79</v>
      </c>
      <c r="M38" s="89" t="s">
        <v>191</v>
      </c>
      <c r="N38" s="116" t="s">
        <v>192</v>
      </c>
      <c r="O38" s="25" t="s">
        <v>39</v>
      </c>
      <c r="P38" s="25" t="s">
        <v>47</v>
      </c>
      <c r="Q38" s="41">
        <v>807761.25</v>
      </c>
      <c r="R38" s="41">
        <v>9750</v>
      </c>
      <c r="S38" s="41">
        <v>750</v>
      </c>
      <c r="T38" s="41">
        <v>0</v>
      </c>
      <c r="U38" s="41">
        <v>0</v>
      </c>
      <c r="V38" s="41">
        <v>0</v>
      </c>
      <c r="W38" s="41">
        <v>0</v>
      </c>
      <c r="X38" s="41">
        <v>0</v>
      </c>
      <c r="Y38" s="83">
        <v>0</v>
      </c>
      <c r="Z38" s="81">
        <v>818261.25</v>
      </c>
      <c r="AA38" s="100">
        <v>25</v>
      </c>
    </row>
    <row r="39" spans="2:27" ht="96" x14ac:dyDescent="0.25">
      <c r="B39" s="355" t="s">
        <v>193</v>
      </c>
      <c r="C39" s="75" t="s">
        <v>194</v>
      </c>
      <c r="D39" s="97" t="s">
        <v>195</v>
      </c>
      <c r="E39" s="92" t="s">
        <v>196</v>
      </c>
      <c r="F39" s="98" t="s">
        <v>197</v>
      </c>
      <c r="G39" s="18" t="s">
        <v>70</v>
      </c>
      <c r="H39" s="18" t="s">
        <v>71</v>
      </c>
      <c r="I39" s="19" t="s">
        <v>198</v>
      </c>
      <c r="J39" s="78">
        <v>19.8</v>
      </c>
      <c r="K39" s="78">
        <v>40.5</v>
      </c>
      <c r="L39" s="117" t="s">
        <v>73</v>
      </c>
      <c r="M39" s="118" t="s">
        <v>38</v>
      </c>
      <c r="N39" s="119">
        <v>0.48</v>
      </c>
      <c r="O39" s="120" t="s">
        <v>39</v>
      </c>
      <c r="P39" s="120" t="s">
        <v>47</v>
      </c>
      <c r="Q39" s="41">
        <v>996009</v>
      </c>
      <c r="R39" s="42">
        <v>138000</v>
      </c>
      <c r="S39" s="42">
        <v>202000</v>
      </c>
      <c r="T39" s="42">
        <v>0</v>
      </c>
      <c r="U39" s="42">
        <v>0</v>
      </c>
      <c r="V39" s="42">
        <v>0</v>
      </c>
      <c r="W39" s="42">
        <v>0</v>
      </c>
      <c r="X39" s="42">
        <v>0</v>
      </c>
      <c r="Y39" s="80">
        <v>0</v>
      </c>
      <c r="Z39" s="27">
        <v>1336009</v>
      </c>
      <c r="AA39" s="95"/>
    </row>
    <row r="40" spans="2:27" ht="90" x14ac:dyDescent="0.25">
      <c r="B40" s="356"/>
      <c r="C40" s="82" t="s">
        <v>199</v>
      </c>
      <c r="D40" s="32" t="s">
        <v>200</v>
      </c>
      <c r="E40" s="32" t="s">
        <v>201</v>
      </c>
      <c r="F40" s="33" t="s">
        <v>202</v>
      </c>
      <c r="G40" s="34" t="s">
        <v>70</v>
      </c>
      <c r="H40" s="34" t="s">
        <v>71</v>
      </c>
      <c r="I40" s="35" t="s">
        <v>203</v>
      </c>
      <c r="J40" s="36">
        <v>15</v>
      </c>
      <c r="K40" s="36">
        <v>15</v>
      </c>
      <c r="L40" s="37" t="s">
        <v>79</v>
      </c>
      <c r="M40" s="38" t="s">
        <v>86</v>
      </c>
      <c r="N40" s="39">
        <v>1</v>
      </c>
      <c r="O40" s="40" t="s">
        <v>39</v>
      </c>
      <c r="P40" s="40" t="s">
        <v>47</v>
      </c>
      <c r="Q40" s="41">
        <v>249002.25</v>
      </c>
      <c r="R40" s="41">
        <v>34500</v>
      </c>
      <c r="S40" s="41">
        <v>50500</v>
      </c>
      <c r="T40" s="41">
        <v>0</v>
      </c>
      <c r="U40" s="41">
        <v>0</v>
      </c>
      <c r="V40" s="41">
        <v>0</v>
      </c>
      <c r="W40" s="41">
        <v>0</v>
      </c>
      <c r="X40" s="41">
        <v>0</v>
      </c>
      <c r="Y40" s="83">
        <v>0</v>
      </c>
      <c r="Z40" s="81">
        <v>334002.25</v>
      </c>
      <c r="AA40" s="100">
        <v>25</v>
      </c>
    </row>
    <row r="41" spans="2:27" ht="84" x14ac:dyDescent="0.25">
      <c r="B41" s="356"/>
      <c r="C41" s="82" t="s">
        <v>204</v>
      </c>
      <c r="D41" s="16" t="s">
        <v>205</v>
      </c>
      <c r="E41" s="87" t="s">
        <v>206</v>
      </c>
      <c r="F41" s="98" t="s">
        <v>207</v>
      </c>
      <c r="G41" s="18" t="s">
        <v>70</v>
      </c>
      <c r="H41" s="18" t="s">
        <v>71</v>
      </c>
      <c r="I41" s="98" t="s">
        <v>208</v>
      </c>
      <c r="J41" s="78">
        <v>20</v>
      </c>
      <c r="K41" s="78">
        <v>20</v>
      </c>
      <c r="L41" s="22" t="s">
        <v>79</v>
      </c>
      <c r="M41" s="89" t="s">
        <v>86</v>
      </c>
      <c r="N41" s="90">
        <v>1</v>
      </c>
      <c r="O41" s="25" t="s">
        <v>39</v>
      </c>
      <c r="P41" s="25" t="s">
        <v>47</v>
      </c>
      <c r="Q41" s="41">
        <v>149401.35</v>
      </c>
      <c r="R41" s="41">
        <v>20700</v>
      </c>
      <c r="S41" s="41">
        <v>30300</v>
      </c>
      <c r="T41" s="41">
        <v>0</v>
      </c>
      <c r="U41" s="41">
        <v>0</v>
      </c>
      <c r="V41" s="41">
        <v>0</v>
      </c>
      <c r="W41" s="41">
        <v>0</v>
      </c>
      <c r="X41" s="41">
        <v>0</v>
      </c>
      <c r="Y41" s="83">
        <v>0</v>
      </c>
      <c r="Z41" s="81">
        <v>200401.35</v>
      </c>
      <c r="AA41" s="100">
        <v>15</v>
      </c>
    </row>
    <row r="42" spans="2:27" ht="72" x14ac:dyDescent="0.25">
      <c r="B42" s="356"/>
      <c r="C42" s="82" t="s">
        <v>209</v>
      </c>
      <c r="D42" s="32" t="s">
        <v>210</v>
      </c>
      <c r="E42" s="32" t="s">
        <v>211</v>
      </c>
      <c r="F42" s="33" t="s">
        <v>212</v>
      </c>
      <c r="G42" s="34" t="s">
        <v>70</v>
      </c>
      <c r="H42" s="34" t="s">
        <v>71</v>
      </c>
      <c r="I42" s="35" t="s">
        <v>213</v>
      </c>
      <c r="J42" s="36">
        <v>4</v>
      </c>
      <c r="K42" s="36">
        <v>10</v>
      </c>
      <c r="L42" s="37" t="s">
        <v>79</v>
      </c>
      <c r="M42" s="38" t="s">
        <v>86</v>
      </c>
      <c r="N42" s="39">
        <v>0.4</v>
      </c>
      <c r="O42" s="40" t="s">
        <v>39</v>
      </c>
      <c r="P42" s="40" t="s">
        <v>47</v>
      </c>
      <c r="Q42" s="41">
        <v>298802.7</v>
      </c>
      <c r="R42" s="41">
        <v>41400</v>
      </c>
      <c r="S42" s="41">
        <v>60600</v>
      </c>
      <c r="T42" s="41">
        <v>0</v>
      </c>
      <c r="U42" s="41">
        <v>0</v>
      </c>
      <c r="V42" s="41">
        <v>0</v>
      </c>
      <c r="W42" s="41">
        <v>0</v>
      </c>
      <c r="X42" s="41">
        <v>0</v>
      </c>
      <c r="Y42" s="83">
        <v>0</v>
      </c>
      <c r="Z42" s="81">
        <v>400802.7</v>
      </c>
      <c r="AA42" s="100">
        <v>30</v>
      </c>
    </row>
    <row r="43" spans="2:27" ht="72" x14ac:dyDescent="0.25">
      <c r="B43" s="357"/>
      <c r="C43" s="82" t="s">
        <v>214</v>
      </c>
      <c r="D43" s="16" t="s">
        <v>215</v>
      </c>
      <c r="E43" s="87" t="s">
        <v>216</v>
      </c>
      <c r="F43" s="98" t="s">
        <v>217</v>
      </c>
      <c r="G43" s="18" t="s">
        <v>70</v>
      </c>
      <c r="H43" s="18" t="s">
        <v>71</v>
      </c>
      <c r="I43" s="98" t="s">
        <v>218</v>
      </c>
      <c r="J43" s="78">
        <v>35</v>
      </c>
      <c r="K43" s="78">
        <v>100</v>
      </c>
      <c r="L43" s="22" t="s">
        <v>79</v>
      </c>
      <c r="M43" s="89" t="s">
        <v>86</v>
      </c>
      <c r="N43" s="90">
        <v>0.35</v>
      </c>
      <c r="O43" s="25" t="s">
        <v>39</v>
      </c>
      <c r="P43" s="25" t="s">
        <v>47</v>
      </c>
      <c r="Q43" s="41">
        <v>298802.7</v>
      </c>
      <c r="R43" s="41">
        <v>41400</v>
      </c>
      <c r="S43" s="41">
        <v>60600</v>
      </c>
      <c r="T43" s="41">
        <v>0</v>
      </c>
      <c r="U43" s="41">
        <v>0</v>
      </c>
      <c r="V43" s="41">
        <v>0</v>
      </c>
      <c r="W43" s="41">
        <v>0</v>
      </c>
      <c r="X43" s="41">
        <v>0</v>
      </c>
      <c r="Y43" s="83">
        <v>0</v>
      </c>
      <c r="Z43" s="81">
        <v>400802.7</v>
      </c>
      <c r="AA43" s="100">
        <v>30</v>
      </c>
    </row>
    <row r="44" spans="2:27" ht="120" x14ac:dyDescent="0.25">
      <c r="B44" s="352" t="s">
        <v>219</v>
      </c>
      <c r="C44" s="75" t="s">
        <v>220</v>
      </c>
      <c r="D44" s="97" t="s">
        <v>221</v>
      </c>
      <c r="E44" s="77" t="s">
        <v>222</v>
      </c>
      <c r="F44" s="98" t="s">
        <v>223</v>
      </c>
      <c r="G44" s="18" t="s">
        <v>70</v>
      </c>
      <c r="H44" s="18" t="s">
        <v>71</v>
      </c>
      <c r="I44" s="19" t="s">
        <v>224</v>
      </c>
      <c r="J44" s="78">
        <v>155.9</v>
      </c>
      <c r="K44" s="78">
        <v>151</v>
      </c>
      <c r="L44" s="18" t="s">
        <v>73</v>
      </c>
      <c r="M44" s="121" t="s">
        <v>38</v>
      </c>
      <c r="N44" s="119">
        <v>1.03</v>
      </c>
      <c r="O44" s="25" t="s">
        <v>39</v>
      </c>
      <c r="P44" s="25" t="s">
        <v>47</v>
      </c>
      <c r="Q44" s="41">
        <v>1238434</v>
      </c>
      <c r="R44" s="42">
        <v>221000</v>
      </c>
      <c r="S44" s="42">
        <v>400000</v>
      </c>
      <c r="T44" s="42">
        <v>0</v>
      </c>
      <c r="U44" s="42">
        <v>0</v>
      </c>
      <c r="V44" s="42">
        <v>0</v>
      </c>
      <c r="W44" s="42">
        <v>0</v>
      </c>
      <c r="X44" s="42">
        <v>0</v>
      </c>
      <c r="Y44" s="80">
        <v>3376752</v>
      </c>
      <c r="Z44" s="27">
        <v>5236186</v>
      </c>
      <c r="AA44" s="95"/>
    </row>
    <row r="45" spans="2:27" ht="60" x14ac:dyDescent="0.25">
      <c r="B45" s="353"/>
      <c r="C45" s="82" t="s">
        <v>225</v>
      </c>
      <c r="D45" s="32" t="s">
        <v>226</v>
      </c>
      <c r="E45" s="32" t="s">
        <v>227</v>
      </c>
      <c r="F45" s="33" t="s">
        <v>228</v>
      </c>
      <c r="G45" s="34" t="s">
        <v>70</v>
      </c>
      <c r="H45" s="34" t="s">
        <v>71</v>
      </c>
      <c r="I45" s="35" t="s">
        <v>229</v>
      </c>
      <c r="J45" s="36">
        <v>15</v>
      </c>
      <c r="K45" s="36">
        <v>30</v>
      </c>
      <c r="L45" s="37" t="s">
        <v>79</v>
      </c>
      <c r="M45" s="38" t="s">
        <v>86</v>
      </c>
      <c r="N45" s="39">
        <v>0.5</v>
      </c>
      <c r="O45" s="40" t="s">
        <v>39</v>
      </c>
      <c r="P45" s="40" t="s">
        <v>47</v>
      </c>
      <c r="Q45" s="41">
        <v>371530.2</v>
      </c>
      <c r="R45" s="41">
        <v>66300</v>
      </c>
      <c r="S45" s="41">
        <v>120000</v>
      </c>
      <c r="T45" s="41">
        <v>0</v>
      </c>
      <c r="U45" s="41">
        <v>0</v>
      </c>
      <c r="V45" s="41">
        <v>0</v>
      </c>
      <c r="W45" s="41">
        <v>0</v>
      </c>
      <c r="X45" s="41">
        <v>0</v>
      </c>
      <c r="Y45" s="83">
        <v>1013025.6</v>
      </c>
      <c r="Z45" s="81">
        <v>1570855.8</v>
      </c>
      <c r="AA45" s="85">
        <v>30</v>
      </c>
    </row>
    <row r="46" spans="2:27" ht="84" x14ac:dyDescent="0.25">
      <c r="B46" s="353"/>
      <c r="C46" s="82" t="s">
        <v>230</v>
      </c>
      <c r="D46" s="16" t="s">
        <v>231</v>
      </c>
      <c r="E46" s="87" t="s">
        <v>232</v>
      </c>
      <c r="F46" s="98" t="s">
        <v>233</v>
      </c>
      <c r="G46" s="18" t="s">
        <v>70</v>
      </c>
      <c r="H46" s="18" t="s">
        <v>71</v>
      </c>
      <c r="I46" s="98" t="s">
        <v>234</v>
      </c>
      <c r="J46" s="78">
        <v>312</v>
      </c>
      <c r="K46" s="78">
        <v>160</v>
      </c>
      <c r="L46" s="18" t="s">
        <v>79</v>
      </c>
      <c r="M46" s="122" t="s">
        <v>86</v>
      </c>
      <c r="N46" s="90">
        <v>1.95</v>
      </c>
      <c r="O46" s="25" t="s">
        <v>39</v>
      </c>
      <c r="P46" s="25" t="s">
        <v>47</v>
      </c>
      <c r="Q46" s="41">
        <v>61921.7</v>
      </c>
      <c r="R46" s="41">
        <v>11050</v>
      </c>
      <c r="S46" s="41">
        <v>20000</v>
      </c>
      <c r="T46" s="41">
        <v>0</v>
      </c>
      <c r="U46" s="41">
        <v>0</v>
      </c>
      <c r="V46" s="41">
        <v>0</v>
      </c>
      <c r="W46" s="41">
        <v>0</v>
      </c>
      <c r="X46" s="41">
        <v>0</v>
      </c>
      <c r="Y46" s="83">
        <v>168837.6</v>
      </c>
      <c r="Z46" s="81">
        <v>261809.3</v>
      </c>
      <c r="AA46" s="100">
        <v>5</v>
      </c>
    </row>
    <row r="47" spans="2:27" ht="84" x14ac:dyDescent="0.25">
      <c r="B47" s="353"/>
      <c r="C47" s="82" t="s">
        <v>235</v>
      </c>
      <c r="D47" s="32" t="s">
        <v>236</v>
      </c>
      <c r="E47" s="32" t="s">
        <v>237</v>
      </c>
      <c r="F47" s="33" t="s">
        <v>238</v>
      </c>
      <c r="G47" s="34" t="s">
        <v>70</v>
      </c>
      <c r="H47" s="34" t="s">
        <v>71</v>
      </c>
      <c r="I47" s="35" t="s">
        <v>239</v>
      </c>
      <c r="J47" s="36">
        <v>120</v>
      </c>
      <c r="K47" s="36">
        <v>100</v>
      </c>
      <c r="L47" s="37" t="s">
        <v>79</v>
      </c>
      <c r="M47" s="38" t="s">
        <v>86</v>
      </c>
      <c r="N47" s="39">
        <v>1.2</v>
      </c>
      <c r="O47" s="40" t="s">
        <v>39</v>
      </c>
      <c r="P47" s="40" t="s">
        <v>47</v>
      </c>
      <c r="Q47" s="41">
        <v>185765.1</v>
      </c>
      <c r="R47" s="41">
        <v>33150</v>
      </c>
      <c r="S47" s="41">
        <v>60000</v>
      </c>
      <c r="T47" s="41">
        <v>0</v>
      </c>
      <c r="U47" s="41">
        <v>0</v>
      </c>
      <c r="V47" s="41">
        <v>0</v>
      </c>
      <c r="W47" s="41">
        <v>0</v>
      </c>
      <c r="X47" s="41">
        <v>0</v>
      </c>
      <c r="Y47" s="83">
        <v>506512.8</v>
      </c>
      <c r="Z47" s="81">
        <v>785427.9</v>
      </c>
      <c r="AA47" s="85">
        <v>15</v>
      </c>
    </row>
    <row r="48" spans="2:27" ht="156" x14ac:dyDescent="0.25">
      <c r="B48" s="353"/>
      <c r="C48" s="82" t="s">
        <v>240</v>
      </c>
      <c r="D48" s="16" t="s">
        <v>241</v>
      </c>
      <c r="E48" s="87" t="s">
        <v>242</v>
      </c>
      <c r="F48" s="98" t="s">
        <v>243</v>
      </c>
      <c r="G48" s="18" t="s">
        <v>70</v>
      </c>
      <c r="H48" s="18" t="s">
        <v>71</v>
      </c>
      <c r="I48" s="98" t="s">
        <v>244</v>
      </c>
      <c r="J48" s="78">
        <v>205</v>
      </c>
      <c r="K48" s="78">
        <v>300</v>
      </c>
      <c r="L48" s="18" t="s">
        <v>79</v>
      </c>
      <c r="M48" s="122" t="s">
        <v>86</v>
      </c>
      <c r="N48" s="123">
        <v>0.68330000000000002</v>
      </c>
      <c r="O48" s="25" t="s">
        <v>39</v>
      </c>
      <c r="P48" s="25" t="s">
        <v>47</v>
      </c>
      <c r="Q48" s="41">
        <v>185765.1</v>
      </c>
      <c r="R48" s="41">
        <v>33150</v>
      </c>
      <c r="S48" s="41">
        <v>60000</v>
      </c>
      <c r="T48" s="41">
        <v>0</v>
      </c>
      <c r="U48" s="41">
        <v>0</v>
      </c>
      <c r="V48" s="41">
        <v>0</v>
      </c>
      <c r="W48" s="41">
        <v>0</v>
      </c>
      <c r="X48" s="41">
        <v>0</v>
      </c>
      <c r="Y48" s="83">
        <v>506512.8</v>
      </c>
      <c r="Z48" s="81">
        <v>785427.9</v>
      </c>
      <c r="AA48" s="100">
        <v>15</v>
      </c>
    </row>
    <row r="49" spans="2:27" ht="72" x14ac:dyDescent="0.25">
      <c r="B49" s="353"/>
      <c r="C49" s="82" t="s">
        <v>245</v>
      </c>
      <c r="D49" s="32" t="s">
        <v>246</v>
      </c>
      <c r="E49" s="32" t="s">
        <v>247</v>
      </c>
      <c r="F49" s="33" t="s">
        <v>248</v>
      </c>
      <c r="G49" s="34" t="s">
        <v>70</v>
      </c>
      <c r="H49" s="34" t="s">
        <v>71</v>
      </c>
      <c r="I49" s="35" t="s">
        <v>249</v>
      </c>
      <c r="J49" s="36">
        <v>5</v>
      </c>
      <c r="K49" s="36">
        <v>30</v>
      </c>
      <c r="L49" s="37" t="s">
        <v>79</v>
      </c>
      <c r="M49" s="38" t="s">
        <v>86</v>
      </c>
      <c r="N49" s="39">
        <v>0.16600000000000001</v>
      </c>
      <c r="O49" s="40" t="s">
        <v>39</v>
      </c>
      <c r="P49" s="40" t="s">
        <v>47</v>
      </c>
      <c r="Q49" s="41">
        <v>247686.8</v>
      </c>
      <c r="R49" s="41">
        <v>44200</v>
      </c>
      <c r="S49" s="41">
        <v>80000</v>
      </c>
      <c r="T49" s="41">
        <v>0</v>
      </c>
      <c r="U49" s="41">
        <v>0</v>
      </c>
      <c r="V49" s="41">
        <v>0</v>
      </c>
      <c r="W49" s="41">
        <v>0</v>
      </c>
      <c r="X49" s="41">
        <v>0</v>
      </c>
      <c r="Y49" s="83">
        <v>675350.4</v>
      </c>
      <c r="Z49" s="81">
        <v>1047237.2</v>
      </c>
      <c r="AA49" s="85">
        <v>20</v>
      </c>
    </row>
    <row r="50" spans="2:27" ht="108" x14ac:dyDescent="0.25">
      <c r="B50" s="354"/>
      <c r="C50" s="82" t="s">
        <v>250</v>
      </c>
      <c r="D50" s="16" t="s">
        <v>251</v>
      </c>
      <c r="E50" s="87" t="s">
        <v>252</v>
      </c>
      <c r="F50" s="98" t="s">
        <v>253</v>
      </c>
      <c r="G50" s="18" t="s">
        <v>70</v>
      </c>
      <c r="H50" s="18" t="s">
        <v>71</v>
      </c>
      <c r="I50" s="98" t="s">
        <v>254</v>
      </c>
      <c r="J50" s="78">
        <v>250</v>
      </c>
      <c r="K50" s="78">
        <v>300</v>
      </c>
      <c r="L50" s="18" t="s">
        <v>79</v>
      </c>
      <c r="M50" s="122" t="s">
        <v>86</v>
      </c>
      <c r="N50" s="123">
        <v>0.83330000000000004</v>
      </c>
      <c r="O50" s="25" t="s">
        <v>39</v>
      </c>
      <c r="P50" s="25" t="s">
        <v>47</v>
      </c>
      <c r="Q50" s="41">
        <v>185765.1</v>
      </c>
      <c r="R50" s="41">
        <v>33150</v>
      </c>
      <c r="S50" s="41">
        <v>60000</v>
      </c>
      <c r="T50" s="41">
        <v>0</v>
      </c>
      <c r="U50" s="41">
        <v>0</v>
      </c>
      <c r="V50" s="41">
        <v>0</v>
      </c>
      <c r="W50" s="41">
        <v>0</v>
      </c>
      <c r="X50" s="41">
        <v>0</v>
      </c>
      <c r="Y50" s="83">
        <v>506512.8</v>
      </c>
      <c r="Z50" s="81">
        <v>785427.9</v>
      </c>
      <c r="AA50" s="85">
        <v>15</v>
      </c>
    </row>
    <row r="51" spans="2:27" ht="54.75" customHeight="1" x14ac:dyDescent="0.25">
      <c r="B51" s="352" t="s">
        <v>255</v>
      </c>
      <c r="C51" s="75" t="s">
        <v>256</v>
      </c>
      <c r="D51" s="97" t="s">
        <v>257</v>
      </c>
      <c r="E51" s="92" t="s">
        <v>258</v>
      </c>
      <c r="F51" s="98" t="s">
        <v>259</v>
      </c>
      <c r="G51" s="18" t="s">
        <v>70</v>
      </c>
      <c r="H51" s="18" t="s">
        <v>71</v>
      </c>
      <c r="I51" s="19" t="s">
        <v>260</v>
      </c>
      <c r="J51" s="78">
        <v>750</v>
      </c>
      <c r="K51" s="78">
        <v>990</v>
      </c>
      <c r="L51" s="18" t="s">
        <v>73</v>
      </c>
      <c r="M51" s="121" t="s">
        <v>80</v>
      </c>
      <c r="N51" s="124">
        <v>75.75</v>
      </c>
      <c r="O51" s="25" t="s">
        <v>39</v>
      </c>
      <c r="P51" s="25" t="s">
        <v>47</v>
      </c>
      <c r="Q51" s="41">
        <v>310712</v>
      </c>
      <c r="R51" s="42">
        <v>48000</v>
      </c>
      <c r="S51" s="42">
        <v>6000</v>
      </c>
      <c r="T51" s="42">
        <v>0</v>
      </c>
      <c r="U51" s="42">
        <v>0</v>
      </c>
      <c r="V51" s="42">
        <v>0</v>
      </c>
      <c r="W51" s="42">
        <v>0</v>
      </c>
      <c r="X51" s="42">
        <v>0</v>
      </c>
      <c r="Y51" s="80">
        <v>0</v>
      </c>
      <c r="Z51" s="27">
        <v>364712</v>
      </c>
      <c r="AA51" s="95"/>
    </row>
    <row r="52" spans="2:27" ht="108" x14ac:dyDescent="0.25">
      <c r="B52" s="354"/>
      <c r="C52" s="82" t="s">
        <v>261</v>
      </c>
      <c r="D52" s="32" t="s">
        <v>262</v>
      </c>
      <c r="E52" s="32" t="s">
        <v>263</v>
      </c>
      <c r="F52" s="33" t="s">
        <v>264</v>
      </c>
      <c r="G52" s="34" t="s">
        <v>70</v>
      </c>
      <c r="H52" s="34" t="s">
        <v>71</v>
      </c>
      <c r="I52" s="35" t="s">
        <v>265</v>
      </c>
      <c r="J52" s="36">
        <v>990</v>
      </c>
      <c r="K52" s="36">
        <v>990</v>
      </c>
      <c r="L52" s="37" t="s">
        <v>79</v>
      </c>
      <c r="M52" s="38" t="s">
        <v>86</v>
      </c>
      <c r="N52" s="39">
        <v>1</v>
      </c>
      <c r="O52" s="40" t="s">
        <v>39</v>
      </c>
      <c r="P52" s="40" t="s">
        <v>47</v>
      </c>
      <c r="Q52" s="41">
        <v>310712</v>
      </c>
      <c r="R52" s="42">
        <v>48000</v>
      </c>
      <c r="S52" s="42">
        <v>6000</v>
      </c>
      <c r="T52" s="42">
        <v>0</v>
      </c>
      <c r="U52" s="42">
        <v>0</v>
      </c>
      <c r="V52" s="42">
        <v>0</v>
      </c>
      <c r="W52" s="42">
        <v>0</v>
      </c>
      <c r="X52" s="42">
        <v>0</v>
      </c>
      <c r="Y52" s="80">
        <v>0</v>
      </c>
      <c r="Z52" s="81">
        <v>364712</v>
      </c>
      <c r="AA52" s="100">
        <v>100</v>
      </c>
    </row>
    <row r="53" spans="2:27" ht="84" x14ac:dyDescent="0.25">
      <c r="B53" s="355" t="s">
        <v>266</v>
      </c>
      <c r="C53" s="75" t="s">
        <v>267</v>
      </c>
      <c r="D53" s="97" t="s">
        <v>268</v>
      </c>
      <c r="E53" s="92" t="s">
        <v>269</v>
      </c>
      <c r="F53" s="98" t="s">
        <v>270</v>
      </c>
      <c r="G53" s="18" t="s">
        <v>70</v>
      </c>
      <c r="H53" s="18" t="s">
        <v>71</v>
      </c>
      <c r="I53" s="98" t="s">
        <v>271</v>
      </c>
      <c r="J53" s="78">
        <v>450</v>
      </c>
      <c r="K53" s="78">
        <v>600</v>
      </c>
      <c r="L53" s="18" t="s">
        <v>73</v>
      </c>
      <c r="M53" s="121" t="s">
        <v>272</v>
      </c>
      <c r="N53" s="124">
        <v>75</v>
      </c>
      <c r="O53" s="25" t="s">
        <v>39</v>
      </c>
      <c r="P53" s="25" t="s">
        <v>47</v>
      </c>
      <c r="Q53" s="41">
        <v>1118484</v>
      </c>
      <c r="R53" s="42">
        <v>216334</v>
      </c>
      <c r="S53" s="42">
        <v>5095000</v>
      </c>
      <c r="T53" s="42">
        <v>100000</v>
      </c>
      <c r="U53" s="42">
        <v>0</v>
      </c>
      <c r="V53" s="42">
        <v>0</v>
      </c>
      <c r="W53" s="42">
        <v>0</v>
      </c>
      <c r="X53" s="42">
        <v>0</v>
      </c>
      <c r="Y53" s="80">
        <v>0</v>
      </c>
      <c r="Z53" s="27">
        <v>6529818</v>
      </c>
      <c r="AA53" s="95"/>
    </row>
    <row r="54" spans="2:27" ht="84" x14ac:dyDescent="0.25">
      <c r="B54" s="356"/>
      <c r="C54" s="82" t="s">
        <v>273</v>
      </c>
      <c r="D54" s="32" t="s">
        <v>274</v>
      </c>
      <c r="E54" s="32" t="s">
        <v>275</v>
      </c>
      <c r="F54" s="33" t="s">
        <v>276</v>
      </c>
      <c r="G54" s="34" t="s">
        <v>70</v>
      </c>
      <c r="H54" s="34" t="s">
        <v>71</v>
      </c>
      <c r="I54" s="35" t="s">
        <v>277</v>
      </c>
      <c r="J54" s="36">
        <v>300</v>
      </c>
      <c r="K54" s="36">
        <v>600</v>
      </c>
      <c r="L54" s="37" t="s">
        <v>79</v>
      </c>
      <c r="M54" s="38" t="s">
        <v>86</v>
      </c>
      <c r="N54" s="39">
        <v>0.5</v>
      </c>
      <c r="O54" s="40" t="s">
        <v>39</v>
      </c>
      <c r="P54" s="40" t="s">
        <v>47</v>
      </c>
      <c r="Q54" s="41">
        <v>447393.60000000009</v>
      </c>
      <c r="R54" s="41">
        <v>86533.60000000002</v>
      </c>
      <c r="S54" s="41">
        <v>2038000.0000000002</v>
      </c>
      <c r="T54" s="41">
        <v>40000.000000000007</v>
      </c>
      <c r="U54" s="41">
        <v>0</v>
      </c>
      <c r="V54" s="41">
        <v>0</v>
      </c>
      <c r="W54" s="41">
        <v>0</v>
      </c>
      <c r="X54" s="41">
        <v>0</v>
      </c>
      <c r="Y54" s="83">
        <v>0</v>
      </c>
      <c r="Z54" s="81">
        <v>2611927.2000000007</v>
      </c>
      <c r="AA54" s="100">
        <v>40.000000000000007</v>
      </c>
    </row>
    <row r="55" spans="2:27" ht="120" x14ac:dyDescent="0.25">
      <c r="B55" s="357"/>
      <c r="C55" s="82" t="s">
        <v>278</v>
      </c>
      <c r="D55" s="101" t="s">
        <v>279</v>
      </c>
      <c r="E55" s="108" t="s">
        <v>280</v>
      </c>
      <c r="F55" s="103" t="s">
        <v>281</v>
      </c>
      <c r="G55" s="104" t="s">
        <v>70</v>
      </c>
      <c r="H55" s="104" t="s">
        <v>71</v>
      </c>
      <c r="I55" s="103" t="s">
        <v>282</v>
      </c>
      <c r="J55" s="78">
        <v>46</v>
      </c>
      <c r="K55" s="78">
        <v>46</v>
      </c>
      <c r="L55" s="104" t="s">
        <v>79</v>
      </c>
      <c r="M55" s="104" t="s">
        <v>86</v>
      </c>
      <c r="N55" s="107">
        <v>1</v>
      </c>
      <c r="O55" s="103" t="s">
        <v>39</v>
      </c>
      <c r="P55" s="103" t="s">
        <v>47</v>
      </c>
      <c r="Q55" s="41">
        <v>671090.4</v>
      </c>
      <c r="R55" s="41">
        <v>129800.4</v>
      </c>
      <c r="S55" s="41">
        <v>3057000</v>
      </c>
      <c r="T55" s="41">
        <v>60000</v>
      </c>
      <c r="U55" s="41">
        <v>0</v>
      </c>
      <c r="V55" s="41">
        <v>0</v>
      </c>
      <c r="W55" s="41">
        <v>0</v>
      </c>
      <c r="X55" s="41">
        <v>0</v>
      </c>
      <c r="Y55" s="83">
        <v>0</v>
      </c>
      <c r="Z55" s="81">
        <v>3917890.8</v>
      </c>
      <c r="AA55" s="100">
        <v>60</v>
      </c>
    </row>
    <row r="56" spans="2:27" ht="96" x14ac:dyDescent="0.25">
      <c r="B56" s="355" t="s">
        <v>283</v>
      </c>
      <c r="C56" s="75" t="s">
        <v>284</v>
      </c>
      <c r="D56" s="97" t="s">
        <v>285</v>
      </c>
      <c r="E56" s="92" t="s">
        <v>286</v>
      </c>
      <c r="F56" s="98" t="s">
        <v>287</v>
      </c>
      <c r="G56" s="18" t="s">
        <v>70</v>
      </c>
      <c r="H56" s="18" t="s">
        <v>71</v>
      </c>
      <c r="I56" s="19" t="s">
        <v>288</v>
      </c>
      <c r="J56" s="78">
        <v>20.399999999999999</v>
      </c>
      <c r="K56" s="78">
        <v>22.4</v>
      </c>
      <c r="L56" s="18" t="s">
        <v>73</v>
      </c>
      <c r="M56" s="121" t="s">
        <v>38</v>
      </c>
      <c r="N56" s="119">
        <v>0.91</v>
      </c>
      <c r="O56" s="25" t="s">
        <v>39</v>
      </c>
      <c r="P56" s="25" t="s">
        <v>47</v>
      </c>
      <c r="Q56" s="41">
        <v>138877</v>
      </c>
      <c r="R56" s="42">
        <v>23000</v>
      </c>
      <c r="S56" s="42">
        <v>4000</v>
      </c>
      <c r="T56" s="42">
        <v>0</v>
      </c>
      <c r="U56" s="42">
        <v>0</v>
      </c>
      <c r="V56" s="42">
        <v>0</v>
      </c>
      <c r="W56" s="42">
        <v>0</v>
      </c>
      <c r="X56" s="42">
        <v>0</v>
      </c>
      <c r="Y56" s="80">
        <v>0</v>
      </c>
      <c r="Z56" s="27">
        <v>165877</v>
      </c>
      <c r="AA56" s="95"/>
    </row>
    <row r="57" spans="2:27" ht="96" x14ac:dyDescent="0.25">
      <c r="B57" s="356"/>
      <c r="C57" s="82" t="s">
        <v>289</v>
      </c>
      <c r="D57" s="32" t="s">
        <v>290</v>
      </c>
      <c r="E57" s="32" t="s">
        <v>291</v>
      </c>
      <c r="F57" s="33" t="s">
        <v>292</v>
      </c>
      <c r="G57" s="34" t="s">
        <v>70</v>
      </c>
      <c r="H57" s="34" t="s">
        <v>71</v>
      </c>
      <c r="I57" s="35" t="s">
        <v>293</v>
      </c>
      <c r="J57" s="36">
        <v>14</v>
      </c>
      <c r="K57" s="36">
        <v>14</v>
      </c>
      <c r="L57" s="37" t="s">
        <v>79</v>
      </c>
      <c r="M57" s="38" t="s">
        <v>86</v>
      </c>
      <c r="N57" s="39">
        <v>1</v>
      </c>
      <c r="O57" s="40" t="s">
        <v>39</v>
      </c>
      <c r="P57" s="40" t="s">
        <v>47</v>
      </c>
      <c r="Q57" s="41">
        <v>48606.95</v>
      </c>
      <c r="R57" s="41">
        <v>8050</v>
      </c>
      <c r="S57" s="41">
        <v>1400</v>
      </c>
      <c r="T57" s="41">
        <v>0</v>
      </c>
      <c r="U57" s="41">
        <v>0</v>
      </c>
      <c r="V57" s="41">
        <v>0</v>
      </c>
      <c r="W57" s="41">
        <v>0</v>
      </c>
      <c r="X57" s="41">
        <v>0</v>
      </c>
      <c r="Y57" s="83">
        <v>0</v>
      </c>
      <c r="Z57" s="81">
        <v>58056.95</v>
      </c>
      <c r="AA57" s="100">
        <v>35</v>
      </c>
    </row>
    <row r="58" spans="2:27" ht="60" x14ac:dyDescent="0.25">
      <c r="B58" s="356"/>
      <c r="C58" s="82" t="s">
        <v>294</v>
      </c>
      <c r="D58" s="101" t="s">
        <v>295</v>
      </c>
      <c r="E58" s="101" t="s">
        <v>296</v>
      </c>
      <c r="F58" s="109" t="s">
        <v>297</v>
      </c>
      <c r="G58" s="110" t="s">
        <v>70</v>
      </c>
      <c r="H58" s="110" t="s">
        <v>71</v>
      </c>
      <c r="I58" s="111" t="s">
        <v>298</v>
      </c>
      <c r="J58" s="78">
        <v>10</v>
      </c>
      <c r="K58" s="78">
        <v>20</v>
      </c>
      <c r="L58" s="112" t="s">
        <v>79</v>
      </c>
      <c r="M58" s="113" t="s">
        <v>86</v>
      </c>
      <c r="N58" s="114">
        <v>1</v>
      </c>
      <c r="O58" s="115" t="s">
        <v>39</v>
      </c>
      <c r="P58" s="115" t="s">
        <v>47</v>
      </c>
      <c r="Q58" s="41">
        <v>34719.25</v>
      </c>
      <c r="R58" s="41">
        <v>5750</v>
      </c>
      <c r="S58" s="41">
        <v>1000</v>
      </c>
      <c r="T58" s="41">
        <v>0</v>
      </c>
      <c r="U58" s="41">
        <v>0</v>
      </c>
      <c r="V58" s="41">
        <v>0</v>
      </c>
      <c r="W58" s="41">
        <v>0</v>
      </c>
      <c r="X58" s="41">
        <v>0</v>
      </c>
      <c r="Y58" s="83">
        <v>0</v>
      </c>
      <c r="Z58" s="81">
        <v>41469.25</v>
      </c>
      <c r="AA58" s="100">
        <v>25</v>
      </c>
    </row>
    <row r="59" spans="2:27" ht="96" x14ac:dyDescent="0.25">
      <c r="B59" s="357"/>
      <c r="C59" s="82" t="s">
        <v>299</v>
      </c>
      <c r="D59" s="32" t="s">
        <v>300</v>
      </c>
      <c r="E59" s="32" t="s">
        <v>301</v>
      </c>
      <c r="F59" s="33" t="s">
        <v>302</v>
      </c>
      <c r="G59" s="34" t="s">
        <v>70</v>
      </c>
      <c r="H59" s="34" t="s">
        <v>71</v>
      </c>
      <c r="I59" s="35" t="s">
        <v>303</v>
      </c>
      <c r="J59" s="36">
        <v>38</v>
      </c>
      <c r="K59" s="36">
        <v>38</v>
      </c>
      <c r="L59" s="37" t="s">
        <v>79</v>
      </c>
      <c r="M59" s="38" t="s">
        <v>86</v>
      </c>
      <c r="N59" s="39">
        <v>1</v>
      </c>
      <c r="O59" s="40" t="s">
        <v>39</v>
      </c>
      <c r="P59" s="40" t="s">
        <v>47</v>
      </c>
      <c r="Q59" s="41">
        <v>55550.8</v>
      </c>
      <c r="R59" s="41">
        <v>9200</v>
      </c>
      <c r="S59" s="41">
        <v>1600</v>
      </c>
      <c r="T59" s="41">
        <v>0</v>
      </c>
      <c r="U59" s="41">
        <v>0</v>
      </c>
      <c r="V59" s="41">
        <v>0</v>
      </c>
      <c r="W59" s="41">
        <v>0</v>
      </c>
      <c r="X59" s="41">
        <v>0</v>
      </c>
      <c r="Y59" s="41">
        <v>0</v>
      </c>
      <c r="Z59" s="81">
        <v>66350.8</v>
      </c>
      <c r="AA59" s="100">
        <v>40</v>
      </c>
    </row>
    <row r="60" spans="2:27" ht="60" x14ac:dyDescent="0.25">
      <c r="B60" s="352" t="s">
        <v>304</v>
      </c>
      <c r="C60" s="75" t="s">
        <v>305</v>
      </c>
      <c r="D60" s="97" t="s">
        <v>306</v>
      </c>
      <c r="E60" s="92" t="s">
        <v>307</v>
      </c>
      <c r="F60" s="98" t="s">
        <v>308</v>
      </c>
      <c r="G60" s="18" t="s">
        <v>70</v>
      </c>
      <c r="H60" s="18" t="s">
        <v>71</v>
      </c>
      <c r="I60" s="18" t="s">
        <v>309</v>
      </c>
      <c r="J60" s="78">
        <v>16</v>
      </c>
      <c r="K60" s="78">
        <v>46</v>
      </c>
      <c r="L60" s="18" t="s">
        <v>73</v>
      </c>
      <c r="M60" s="121" t="s">
        <v>272</v>
      </c>
      <c r="N60" s="119">
        <v>0.34</v>
      </c>
      <c r="O60" s="25" t="s">
        <v>39</v>
      </c>
      <c r="P60" s="25" t="s">
        <v>47</v>
      </c>
      <c r="Q60" s="41">
        <v>946129</v>
      </c>
      <c r="R60" s="42">
        <v>38000</v>
      </c>
      <c r="S60" s="42">
        <v>8000</v>
      </c>
      <c r="T60" s="42">
        <v>0</v>
      </c>
      <c r="U60" s="42">
        <v>0</v>
      </c>
      <c r="V60" s="42">
        <v>0</v>
      </c>
      <c r="W60" s="42">
        <v>0</v>
      </c>
      <c r="X60" s="42">
        <v>0</v>
      </c>
      <c r="Y60" s="125">
        <v>0</v>
      </c>
      <c r="Z60" s="27">
        <v>992129</v>
      </c>
      <c r="AA60" s="95"/>
    </row>
    <row r="61" spans="2:27" ht="96" x14ac:dyDescent="0.25">
      <c r="B61" s="353"/>
      <c r="C61" s="82" t="s">
        <v>310</v>
      </c>
      <c r="D61" s="32" t="s">
        <v>311</v>
      </c>
      <c r="E61" s="32" t="s">
        <v>312</v>
      </c>
      <c r="F61" s="33" t="s">
        <v>313</v>
      </c>
      <c r="G61" s="34" t="s">
        <v>70</v>
      </c>
      <c r="H61" s="34" t="s">
        <v>71</v>
      </c>
      <c r="I61" s="35" t="s">
        <v>314</v>
      </c>
      <c r="J61" s="36">
        <v>30</v>
      </c>
      <c r="K61" s="36">
        <v>46</v>
      </c>
      <c r="L61" s="37" t="s">
        <v>79</v>
      </c>
      <c r="M61" s="38" t="s">
        <v>86</v>
      </c>
      <c r="N61" s="39">
        <v>1</v>
      </c>
      <c r="O61" s="40" t="s">
        <v>39</v>
      </c>
      <c r="P61" s="40" t="s">
        <v>47</v>
      </c>
      <c r="Q61" s="41">
        <v>283838.7</v>
      </c>
      <c r="R61" s="41">
        <v>11400</v>
      </c>
      <c r="S61" s="41">
        <v>2400</v>
      </c>
      <c r="T61" s="41">
        <v>0</v>
      </c>
      <c r="U61" s="41">
        <v>0</v>
      </c>
      <c r="V61" s="41">
        <v>0</v>
      </c>
      <c r="W61" s="41">
        <v>0</v>
      </c>
      <c r="X61" s="41">
        <v>0</v>
      </c>
      <c r="Y61" s="41">
        <v>0</v>
      </c>
      <c r="Z61" s="81">
        <v>297638.7</v>
      </c>
      <c r="AA61" s="100">
        <v>30</v>
      </c>
    </row>
    <row r="62" spans="2:27" ht="84" x14ac:dyDescent="0.25">
      <c r="B62" s="353"/>
      <c r="C62" s="82" t="s">
        <v>315</v>
      </c>
      <c r="D62" s="16" t="s">
        <v>316</v>
      </c>
      <c r="E62" s="87" t="s">
        <v>317</v>
      </c>
      <c r="F62" s="98" t="s">
        <v>318</v>
      </c>
      <c r="G62" s="18" t="s">
        <v>70</v>
      </c>
      <c r="H62" s="18" t="s">
        <v>71</v>
      </c>
      <c r="I62" s="98" t="s">
        <v>319</v>
      </c>
      <c r="J62" s="78">
        <v>4</v>
      </c>
      <c r="K62" s="78">
        <v>4</v>
      </c>
      <c r="L62" s="104" t="s">
        <v>79</v>
      </c>
      <c r="M62" s="104" t="s">
        <v>86</v>
      </c>
      <c r="N62" s="107">
        <v>1</v>
      </c>
      <c r="O62" s="25" t="s">
        <v>39</v>
      </c>
      <c r="P62" s="25" t="s">
        <v>47</v>
      </c>
      <c r="Q62" s="41">
        <v>236532.25</v>
      </c>
      <c r="R62" s="41">
        <v>9500</v>
      </c>
      <c r="S62" s="41">
        <v>2000</v>
      </c>
      <c r="T62" s="41">
        <v>0</v>
      </c>
      <c r="U62" s="41">
        <v>0</v>
      </c>
      <c r="V62" s="41">
        <v>0</v>
      </c>
      <c r="W62" s="41">
        <v>0</v>
      </c>
      <c r="X62" s="41">
        <v>0</v>
      </c>
      <c r="Y62" s="41">
        <v>0</v>
      </c>
      <c r="Z62" s="81">
        <v>248032.25</v>
      </c>
      <c r="AA62" s="100">
        <v>25</v>
      </c>
    </row>
    <row r="63" spans="2:27" ht="96" x14ac:dyDescent="0.25">
      <c r="B63" s="354"/>
      <c r="C63" s="82" t="s">
        <v>320</v>
      </c>
      <c r="D63" s="32" t="s">
        <v>321</v>
      </c>
      <c r="E63" s="32" t="s">
        <v>322</v>
      </c>
      <c r="F63" s="33" t="s">
        <v>323</v>
      </c>
      <c r="G63" s="34" t="s">
        <v>70</v>
      </c>
      <c r="H63" s="34" t="s">
        <v>71</v>
      </c>
      <c r="I63" s="35" t="s">
        <v>324</v>
      </c>
      <c r="J63" s="36">
        <v>4</v>
      </c>
      <c r="K63" s="36">
        <v>4</v>
      </c>
      <c r="L63" s="37" t="s">
        <v>79</v>
      </c>
      <c r="M63" s="38" t="s">
        <v>86</v>
      </c>
      <c r="N63" s="39">
        <v>1</v>
      </c>
      <c r="O63" s="40" t="s">
        <v>39</v>
      </c>
      <c r="P63" s="40" t="s">
        <v>47</v>
      </c>
      <c r="Q63" s="41">
        <v>425758.05</v>
      </c>
      <c r="R63" s="41">
        <v>17100</v>
      </c>
      <c r="S63" s="41">
        <v>3600</v>
      </c>
      <c r="T63" s="41">
        <v>0</v>
      </c>
      <c r="U63" s="41">
        <v>0</v>
      </c>
      <c r="V63" s="41">
        <v>0</v>
      </c>
      <c r="W63" s="41">
        <v>0</v>
      </c>
      <c r="X63" s="41">
        <v>0</v>
      </c>
      <c r="Y63" s="41">
        <v>0</v>
      </c>
      <c r="Z63" s="81">
        <v>446458.05</v>
      </c>
      <c r="AA63" s="100">
        <v>45</v>
      </c>
    </row>
    <row r="64" spans="2:27" ht="96" x14ac:dyDescent="0.25">
      <c r="B64" s="352" t="s">
        <v>325</v>
      </c>
      <c r="C64" s="75" t="s">
        <v>326</v>
      </c>
      <c r="D64" s="97" t="s">
        <v>327</v>
      </c>
      <c r="E64" s="92" t="s">
        <v>328</v>
      </c>
      <c r="F64" s="98" t="s">
        <v>329</v>
      </c>
      <c r="G64" s="18" t="s">
        <v>70</v>
      </c>
      <c r="H64" s="18" t="s">
        <v>71</v>
      </c>
      <c r="I64" s="19" t="s">
        <v>330</v>
      </c>
      <c r="J64" s="126">
        <v>12.7</v>
      </c>
      <c r="K64" s="126">
        <v>23.5</v>
      </c>
      <c r="L64" s="18" t="s">
        <v>73</v>
      </c>
      <c r="M64" s="121" t="s">
        <v>38</v>
      </c>
      <c r="N64" s="119">
        <v>0.54</v>
      </c>
      <c r="O64" s="25" t="s">
        <v>39</v>
      </c>
      <c r="P64" s="25" t="s">
        <v>47</v>
      </c>
      <c r="Q64" s="41">
        <v>446303</v>
      </c>
      <c r="R64" s="42">
        <v>16000</v>
      </c>
      <c r="S64" s="42">
        <v>4000</v>
      </c>
      <c r="T64" s="42">
        <v>0</v>
      </c>
      <c r="U64" s="42">
        <v>0</v>
      </c>
      <c r="V64" s="42">
        <v>0</v>
      </c>
      <c r="W64" s="42">
        <v>0</v>
      </c>
      <c r="X64" s="42">
        <v>0</v>
      </c>
      <c r="Y64" s="125">
        <v>0</v>
      </c>
      <c r="Z64" s="27">
        <v>466303</v>
      </c>
      <c r="AA64" s="95"/>
    </row>
    <row r="65" spans="2:27" ht="60" x14ac:dyDescent="0.25">
      <c r="B65" s="353"/>
      <c r="C65" s="82" t="s">
        <v>331</v>
      </c>
      <c r="D65" s="32" t="s">
        <v>332</v>
      </c>
      <c r="E65" s="32" t="s">
        <v>333</v>
      </c>
      <c r="F65" s="33" t="s">
        <v>334</v>
      </c>
      <c r="G65" s="34" t="s">
        <v>70</v>
      </c>
      <c r="H65" s="34" t="s">
        <v>71</v>
      </c>
      <c r="I65" s="35" t="s">
        <v>335</v>
      </c>
      <c r="J65" s="36">
        <v>12</v>
      </c>
      <c r="K65" s="36">
        <v>12</v>
      </c>
      <c r="L65" s="37" t="s">
        <v>79</v>
      </c>
      <c r="M65" s="38" t="s">
        <v>86</v>
      </c>
      <c r="N65" s="39">
        <v>1</v>
      </c>
      <c r="O65" s="40" t="s">
        <v>39</v>
      </c>
      <c r="P65" s="40" t="s">
        <v>47</v>
      </c>
      <c r="Q65" s="41">
        <v>133890.9</v>
      </c>
      <c r="R65" s="41">
        <v>4800</v>
      </c>
      <c r="S65" s="41">
        <v>1200</v>
      </c>
      <c r="T65" s="41">
        <v>0</v>
      </c>
      <c r="U65" s="41">
        <v>0</v>
      </c>
      <c r="V65" s="41">
        <v>0</v>
      </c>
      <c r="W65" s="41">
        <v>0</v>
      </c>
      <c r="X65" s="41">
        <v>0</v>
      </c>
      <c r="Y65" s="41">
        <v>0</v>
      </c>
      <c r="Z65" s="81">
        <v>139890.9</v>
      </c>
      <c r="AA65" s="100">
        <v>30</v>
      </c>
    </row>
    <row r="66" spans="2:27" ht="72" x14ac:dyDescent="0.25">
      <c r="B66" s="353"/>
      <c r="C66" s="82" t="s">
        <v>336</v>
      </c>
      <c r="D66" s="101" t="s">
        <v>337</v>
      </c>
      <c r="E66" s="108" t="s">
        <v>338</v>
      </c>
      <c r="F66" s="103" t="s">
        <v>339</v>
      </c>
      <c r="G66" s="104" t="s">
        <v>70</v>
      </c>
      <c r="H66" s="104" t="s">
        <v>71</v>
      </c>
      <c r="I66" s="103" t="s">
        <v>340</v>
      </c>
      <c r="J66" s="78">
        <v>10</v>
      </c>
      <c r="K66" s="78">
        <v>46</v>
      </c>
      <c r="L66" s="104" t="s">
        <v>79</v>
      </c>
      <c r="M66" s="104" t="s">
        <v>86</v>
      </c>
      <c r="N66" s="127">
        <v>0.21729999999999999</v>
      </c>
      <c r="O66" s="103" t="s">
        <v>39</v>
      </c>
      <c r="P66" s="103" t="s">
        <v>47</v>
      </c>
      <c r="Q66" s="41">
        <v>200836.35</v>
      </c>
      <c r="R66" s="41">
        <v>7200</v>
      </c>
      <c r="S66" s="41">
        <v>1800</v>
      </c>
      <c r="T66" s="41">
        <v>0</v>
      </c>
      <c r="U66" s="41">
        <v>0</v>
      </c>
      <c r="V66" s="41">
        <v>0</v>
      </c>
      <c r="W66" s="41">
        <v>0</v>
      </c>
      <c r="X66" s="41">
        <v>0</v>
      </c>
      <c r="Y66" s="41">
        <v>0</v>
      </c>
      <c r="Z66" s="81">
        <v>209836.35</v>
      </c>
      <c r="AA66" s="100">
        <v>45</v>
      </c>
    </row>
    <row r="67" spans="2:27" ht="78.75" x14ac:dyDescent="0.25">
      <c r="B67" s="354"/>
      <c r="C67" s="82" t="s">
        <v>341</v>
      </c>
      <c r="D67" s="32" t="s">
        <v>342</v>
      </c>
      <c r="E67" s="32" t="s">
        <v>343</v>
      </c>
      <c r="F67" s="33" t="s">
        <v>344</v>
      </c>
      <c r="G67" s="34" t="s">
        <v>70</v>
      </c>
      <c r="H67" s="34" t="s">
        <v>71</v>
      </c>
      <c r="I67" s="35" t="s">
        <v>345</v>
      </c>
      <c r="J67" s="36">
        <v>25</v>
      </c>
      <c r="K67" s="36">
        <v>25</v>
      </c>
      <c r="L67" s="37" t="s">
        <v>79</v>
      </c>
      <c r="M67" s="38" t="s">
        <v>86</v>
      </c>
      <c r="N67" s="39">
        <v>1</v>
      </c>
      <c r="O67" s="40" t="s">
        <v>39</v>
      </c>
      <c r="P67" s="40" t="s">
        <v>47</v>
      </c>
      <c r="Q67" s="41">
        <v>111575.75</v>
      </c>
      <c r="R67" s="41">
        <v>4000</v>
      </c>
      <c r="S67" s="41">
        <v>1000</v>
      </c>
      <c r="T67" s="41">
        <v>0</v>
      </c>
      <c r="U67" s="41">
        <v>0</v>
      </c>
      <c r="V67" s="41">
        <v>0</v>
      </c>
      <c r="W67" s="41">
        <v>0</v>
      </c>
      <c r="X67" s="41">
        <v>0</v>
      </c>
      <c r="Y67" s="41">
        <v>0</v>
      </c>
      <c r="Z67" s="81">
        <v>116575.75</v>
      </c>
      <c r="AA67" s="100">
        <v>25</v>
      </c>
    </row>
    <row r="68" spans="2:27" ht="84" x14ac:dyDescent="0.25">
      <c r="B68" s="352" t="s">
        <v>346</v>
      </c>
      <c r="C68" s="75" t="s">
        <v>347</v>
      </c>
      <c r="D68" s="97" t="s">
        <v>348</v>
      </c>
      <c r="E68" s="92" t="s">
        <v>349</v>
      </c>
      <c r="F68" s="98" t="s">
        <v>350</v>
      </c>
      <c r="G68" s="18" t="s">
        <v>70</v>
      </c>
      <c r="H68" s="18" t="s">
        <v>71</v>
      </c>
      <c r="I68" s="19" t="s">
        <v>351</v>
      </c>
      <c r="J68" s="126">
        <v>17.2</v>
      </c>
      <c r="K68" s="126">
        <v>17.600000000000001</v>
      </c>
      <c r="L68" s="18" t="s">
        <v>73</v>
      </c>
      <c r="M68" s="121" t="s">
        <v>38</v>
      </c>
      <c r="N68" s="119">
        <v>0.97</v>
      </c>
      <c r="O68" s="25" t="s">
        <v>39</v>
      </c>
      <c r="P68" s="25" t="s">
        <v>47</v>
      </c>
      <c r="Q68" s="41">
        <v>318146</v>
      </c>
      <c r="R68" s="42">
        <v>93000</v>
      </c>
      <c r="S68" s="42">
        <v>5000</v>
      </c>
      <c r="T68" s="42">
        <v>0</v>
      </c>
      <c r="U68" s="42">
        <v>0</v>
      </c>
      <c r="V68" s="42">
        <v>0</v>
      </c>
      <c r="W68" s="42">
        <v>0</v>
      </c>
      <c r="X68" s="42">
        <v>0</v>
      </c>
      <c r="Y68" s="125">
        <v>0</v>
      </c>
      <c r="Z68" s="27">
        <v>416146</v>
      </c>
      <c r="AA68" s="95"/>
    </row>
    <row r="69" spans="2:27" ht="67.5" x14ac:dyDescent="0.25">
      <c r="B69" s="353"/>
      <c r="C69" s="82" t="s">
        <v>352</v>
      </c>
      <c r="D69" s="32" t="s">
        <v>353</v>
      </c>
      <c r="E69" s="32" t="s">
        <v>354</v>
      </c>
      <c r="F69" s="33" t="s">
        <v>355</v>
      </c>
      <c r="G69" s="34" t="s">
        <v>70</v>
      </c>
      <c r="H69" s="34" t="s">
        <v>71</v>
      </c>
      <c r="I69" s="35" t="s">
        <v>356</v>
      </c>
      <c r="J69" s="36">
        <v>24</v>
      </c>
      <c r="K69" s="36">
        <v>24</v>
      </c>
      <c r="L69" s="37" t="s">
        <v>79</v>
      </c>
      <c r="M69" s="38" t="s">
        <v>86</v>
      </c>
      <c r="N69" s="39">
        <v>1</v>
      </c>
      <c r="O69" s="40" t="s">
        <v>39</v>
      </c>
      <c r="P69" s="40" t="s">
        <v>47</v>
      </c>
      <c r="Q69" s="41">
        <v>111351.1</v>
      </c>
      <c r="R69" s="41">
        <v>32550</v>
      </c>
      <c r="S69" s="41">
        <v>1750</v>
      </c>
      <c r="T69" s="41">
        <v>0</v>
      </c>
      <c r="U69" s="41">
        <v>0</v>
      </c>
      <c r="V69" s="41">
        <v>0</v>
      </c>
      <c r="W69" s="41">
        <v>0</v>
      </c>
      <c r="X69" s="41">
        <v>0</v>
      </c>
      <c r="Y69" s="41">
        <v>0</v>
      </c>
      <c r="Z69" s="81">
        <v>145651.1</v>
      </c>
      <c r="AA69" s="100">
        <v>35</v>
      </c>
    </row>
    <row r="70" spans="2:27" ht="72" x14ac:dyDescent="0.25">
      <c r="B70" s="353"/>
      <c r="C70" s="82" t="s">
        <v>357</v>
      </c>
      <c r="D70" s="16" t="s">
        <v>358</v>
      </c>
      <c r="E70" s="87" t="s">
        <v>359</v>
      </c>
      <c r="F70" s="98" t="s">
        <v>360</v>
      </c>
      <c r="G70" s="18" t="s">
        <v>70</v>
      </c>
      <c r="H70" s="18" t="s">
        <v>71</v>
      </c>
      <c r="I70" s="19" t="s">
        <v>361</v>
      </c>
      <c r="J70" s="126">
        <v>15</v>
      </c>
      <c r="K70" s="126">
        <v>15</v>
      </c>
      <c r="L70" s="18" t="s">
        <v>79</v>
      </c>
      <c r="M70" s="18" t="s">
        <v>86</v>
      </c>
      <c r="N70" s="128">
        <v>1</v>
      </c>
      <c r="O70" s="25" t="s">
        <v>39</v>
      </c>
      <c r="P70" s="25" t="s">
        <v>47</v>
      </c>
      <c r="Q70" s="41">
        <v>127258.4</v>
      </c>
      <c r="R70" s="41">
        <v>37200</v>
      </c>
      <c r="S70" s="41">
        <v>2000</v>
      </c>
      <c r="T70" s="41">
        <v>0</v>
      </c>
      <c r="U70" s="41">
        <v>0</v>
      </c>
      <c r="V70" s="41">
        <v>0</v>
      </c>
      <c r="W70" s="41">
        <v>0</v>
      </c>
      <c r="X70" s="41">
        <v>0</v>
      </c>
      <c r="Y70" s="41">
        <v>0</v>
      </c>
      <c r="Z70" s="81">
        <v>166458.4</v>
      </c>
      <c r="AA70" s="100">
        <v>40</v>
      </c>
    </row>
    <row r="71" spans="2:27" ht="48" x14ac:dyDescent="0.25">
      <c r="B71" s="354"/>
      <c r="C71" s="82" t="s">
        <v>362</v>
      </c>
      <c r="D71" s="32" t="s">
        <v>363</v>
      </c>
      <c r="E71" s="32" t="s">
        <v>364</v>
      </c>
      <c r="F71" s="33" t="s">
        <v>365</v>
      </c>
      <c r="G71" s="34" t="s">
        <v>70</v>
      </c>
      <c r="H71" s="34" t="s">
        <v>71</v>
      </c>
      <c r="I71" s="35" t="s">
        <v>366</v>
      </c>
      <c r="J71" s="36">
        <v>8</v>
      </c>
      <c r="K71" s="36">
        <v>10</v>
      </c>
      <c r="L71" s="37" t="s">
        <v>79</v>
      </c>
      <c r="M71" s="38" t="s">
        <v>86</v>
      </c>
      <c r="N71" s="39">
        <v>0.8</v>
      </c>
      <c r="O71" s="40" t="s">
        <v>39</v>
      </c>
      <c r="P71" s="40" t="s">
        <v>47</v>
      </c>
      <c r="Q71" s="41">
        <v>79536.5</v>
      </c>
      <c r="R71" s="41">
        <v>23250</v>
      </c>
      <c r="S71" s="41">
        <v>1250</v>
      </c>
      <c r="T71" s="41">
        <v>0</v>
      </c>
      <c r="U71" s="41">
        <v>0</v>
      </c>
      <c r="V71" s="41">
        <v>0</v>
      </c>
      <c r="W71" s="41">
        <v>0</v>
      </c>
      <c r="X71" s="41">
        <v>0</v>
      </c>
      <c r="Y71" s="41">
        <v>0</v>
      </c>
      <c r="Z71" s="81">
        <v>104036.5</v>
      </c>
      <c r="AA71" s="100">
        <v>25</v>
      </c>
    </row>
    <row r="72" spans="2:27" ht="72" x14ac:dyDescent="0.25">
      <c r="B72" s="353" t="s">
        <v>367</v>
      </c>
      <c r="C72" s="75" t="s">
        <v>368</v>
      </c>
      <c r="D72" s="97" t="s">
        <v>369</v>
      </c>
      <c r="E72" s="92" t="s">
        <v>370</v>
      </c>
      <c r="F72" s="98" t="s">
        <v>371</v>
      </c>
      <c r="G72" s="18" t="s">
        <v>70</v>
      </c>
      <c r="H72" s="18" t="s">
        <v>71</v>
      </c>
      <c r="I72" s="19" t="s">
        <v>372</v>
      </c>
      <c r="J72" s="126">
        <v>12004.2</v>
      </c>
      <c r="K72" s="126">
        <v>36004.199999999997</v>
      </c>
      <c r="L72" s="18" t="s">
        <v>73</v>
      </c>
      <c r="M72" s="129" t="s">
        <v>38</v>
      </c>
      <c r="N72" s="119">
        <v>0.33</v>
      </c>
      <c r="O72" s="25" t="s">
        <v>39</v>
      </c>
      <c r="P72" s="25" t="s">
        <v>47</v>
      </c>
      <c r="Q72" s="41">
        <v>672388</v>
      </c>
      <c r="R72" s="42">
        <v>138000</v>
      </c>
      <c r="S72" s="42">
        <v>88000</v>
      </c>
      <c r="T72" s="42">
        <v>0</v>
      </c>
      <c r="U72" s="42">
        <v>0</v>
      </c>
      <c r="V72" s="42">
        <v>0</v>
      </c>
      <c r="W72" s="42">
        <v>0</v>
      </c>
      <c r="X72" s="42">
        <v>0</v>
      </c>
      <c r="Y72" s="125">
        <v>0</v>
      </c>
      <c r="Z72" s="27">
        <v>898388</v>
      </c>
      <c r="AA72" s="95"/>
    </row>
    <row r="73" spans="2:27" ht="48" x14ac:dyDescent="0.25">
      <c r="B73" s="353"/>
      <c r="C73" s="82" t="s">
        <v>373</v>
      </c>
      <c r="D73" s="32" t="s">
        <v>374</v>
      </c>
      <c r="E73" s="32" t="s">
        <v>375</v>
      </c>
      <c r="F73" s="33" t="s">
        <v>376</v>
      </c>
      <c r="G73" s="34" t="s">
        <v>70</v>
      </c>
      <c r="H73" s="34" t="s">
        <v>71</v>
      </c>
      <c r="I73" s="35" t="s">
        <v>377</v>
      </c>
      <c r="J73" s="36">
        <v>30000</v>
      </c>
      <c r="K73" s="36">
        <v>90000</v>
      </c>
      <c r="L73" s="37" t="s">
        <v>79</v>
      </c>
      <c r="M73" s="38" t="s">
        <v>86</v>
      </c>
      <c r="N73" s="39">
        <v>33.33</v>
      </c>
      <c r="O73" s="40" t="s">
        <v>39</v>
      </c>
      <c r="P73" s="40" t="s">
        <v>47</v>
      </c>
      <c r="Q73" s="41">
        <v>437052.19999999995</v>
      </c>
      <c r="R73" s="41">
        <v>89699.999999999985</v>
      </c>
      <c r="S73" s="41">
        <v>57199.999999999993</v>
      </c>
      <c r="T73" s="41">
        <v>0</v>
      </c>
      <c r="U73" s="41">
        <v>0</v>
      </c>
      <c r="V73" s="41">
        <v>0</v>
      </c>
      <c r="W73" s="41">
        <v>0</v>
      </c>
      <c r="X73" s="41">
        <v>0</v>
      </c>
      <c r="Y73" s="41">
        <v>0</v>
      </c>
      <c r="Z73" s="81">
        <v>583952.19999999984</v>
      </c>
      <c r="AA73" s="100">
        <v>64.999999999999986</v>
      </c>
    </row>
    <row r="74" spans="2:27" ht="72" x14ac:dyDescent="0.25">
      <c r="B74" s="354"/>
      <c r="C74" s="82" t="s">
        <v>378</v>
      </c>
      <c r="D74" s="101" t="s">
        <v>379</v>
      </c>
      <c r="E74" s="108" t="s">
        <v>380</v>
      </c>
      <c r="F74" s="103" t="s">
        <v>381</v>
      </c>
      <c r="G74" s="104" t="s">
        <v>70</v>
      </c>
      <c r="H74" s="104" t="s">
        <v>71</v>
      </c>
      <c r="I74" s="103" t="s">
        <v>382</v>
      </c>
      <c r="J74" s="130">
        <v>7</v>
      </c>
      <c r="K74" s="130">
        <v>7</v>
      </c>
      <c r="L74" s="104" t="s">
        <v>79</v>
      </c>
      <c r="M74" s="104" t="s">
        <v>86</v>
      </c>
      <c r="N74" s="130">
        <v>100</v>
      </c>
      <c r="O74" s="103" t="s">
        <v>39</v>
      </c>
      <c r="P74" s="103" t="s">
        <v>47</v>
      </c>
      <c r="Q74" s="41">
        <v>111351.1</v>
      </c>
      <c r="R74" s="41">
        <v>32550</v>
      </c>
      <c r="S74" s="41">
        <v>1750</v>
      </c>
      <c r="T74" s="41">
        <v>0</v>
      </c>
      <c r="U74" s="41">
        <v>0</v>
      </c>
      <c r="V74" s="41">
        <v>0</v>
      </c>
      <c r="W74" s="41">
        <v>0</v>
      </c>
      <c r="X74" s="41">
        <v>0</v>
      </c>
      <c r="Y74" s="41">
        <v>0</v>
      </c>
      <c r="Z74" s="81">
        <v>145651.1</v>
      </c>
      <c r="AA74" s="100">
        <v>35</v>
      </c>
    </row>
    <row r="75" spans="2:27" ht="96" x14ac:dyDescent="0.25">
      <c r="B75" s="355" t="s">
        <v>383</v>
      </c>
      <c r="C75" s="75" t="s">
        <v>384</v>
      </c>
      <c r="D75" s="97" t="s">
        <v>385</v>
      </c>
      <c r="E75" s="92" t="s">
        <v>386</v>
      </c>
      <c r="F75" s="98" t="s">
        <v>387</v>
      </c>
      <c r="G75" s="18" t="s">
        <v>70</v>
      </c>
      <c r="H75" s="18" t="s">
        <v>71</v>
      </c>
      <c r="I75" s="19" t="s">
        <v>388</v>
      </c>
      <c r="J75" s="126">
        <v>13324</v>
      </c>
      <c r="K75" s="126">
        <v>2961.4</v>
      </c>
      <c r="L75" s="18" t="s">
        <v>73</v>
      </c>
      <c r="M75" s="131" t="s">
        <v>38</v>
      </c>
      <c r="N75" s="132">
        <v>4.49</v>
      </c>
      <c r="O75" s="25" t="s">
        <v>39</v>
      </c>
      <c r="P75" s="25" t="s">
        <v>47</v>
      </c>
      <c r="Q75" s="41">
        <v>222359</v>
      </c>
      <c r="R75" s="42">
        <v>163850</v>
      </c>
      <c r="S75" s="42">
        <v>33000</v>
      </c>
      <c r="T75" s="42">
        <v>0</v>
      </c>
      <c r="U75" s="42">
        <v>0</v>
      </c>
      <c r="V75" s="42">
        <v>0</v>
      </c>
      <c r="W75" s="42">
        <v>0</v>
      </c>
      <c r="X75" s="42">
        <v>0</v>
      </c>
      <c r="Y75" s="125">
        <v>0</v>
      </c>
      <c r="Z75" s="27">
        <v>419209</v>
      </c>
      <c r="AA75" s="95"/>
    </row>
    <row r="76" spans="2:27" ht="60" x14ac:dyDescent="0.25">
      <c r="B76" s="356"/>
      <c r="C76" s="82" t="s">
        <v>389</v>
      </c>
      <c r="D76" s="32" t="s">
        <v>390</v>
      </c>
      <c r="E76" s="32" t="s">
        <v>391</v>
      </c>
      <c r="F76" s="33" t="s">
        <v>392</v>
      </c>
      <c r="G76" s="34" t="s">
        <v>70</v>
      </c>
      <c r="H76" s="34" t="s">
        <v>71</v>
      </c>
      <c r="I76" s="35" t="s">
        <v>393</v>
      </c>
      <c r="J76" s="36">
        <v>10</v>
      </c>
      <c r="K76" s="36">
        <v>12</v>
      </c>
      <c r="L76" s="37" t="s">
        <v>79</v>
      </c>
      <c r="M76" s="38" t="s">
        <v>86</v>
      </c>
      <c r="N76" s="39">
        <v>0.83</v>
      </c>
      <c r="O76" s="40" t="s">
        <v>39</v>
      </c>
      <c r="P76" s="40" t="s">
        <v>47</v>
      </c>
      <c r="Q76" s="41">
        <v>133415.4</v>
      </c>
      <c r="R76" s="41">
        <v>98310</v>
      </c>
      <c r="S76" s="41">
        <v>19800</v>
      </c>
      <c r="T76" s="41">
        <v>0</v>
      </c>
      <c r="U76" s="41">
        <v>0</v>
      </c>
      <c r="V76" s="41">
        <v>0</v>
      </c>
      <c r="W76" s="41">
        <v>0</v>
      </c>
      <c r="X76" s="41">
        <v>0</v>
      </c>
      <c r="Y76" s="41">
        <v>0</v>
      </c>
      <c r="Z76" s="81">
        <v>251525.4</v>
      </c>
      <c r="AA76" s="100">
        <v>60</v>
      </c>
    </row>
    <row r="77" spans="2:27" ht="72" x14ac:dyDescent="0.25">
      <c r="B77" s="356"/>
      <c r="C77" s="82" t="s">
        <v>394</v>
      </c>
      <c r="D77" s="101" t="s">
        <v>395</v>
      </c>
      <c r="E77" s="108" t="s">
        <v>396</v>
      </c>
      <c r="F77" s="103" t="s">
        <v>397</v>
      </c>
      <c r="G77" s="104" t="s">
        <v>70</v>
      </c>
      <c r="H77" s="104" t="s">
        <v>71</v>
      </c>
      <c r="I77" s="103" t="s">
        <v>398</v>
      </c>
      <c r="J77" s="130">
        <v>10000</v>
      </c>
      <c r="K77" s="130">
        <v>14</v>
      </c>
      <c r="L77" s="104" t="s">
        <v>79</v>
      </c>
      <c r="M77" s="104" t="s">
        <v>80</v>
      </c>
      <c r="N77" s="130">
        <v>714</v>
      </c>
      <c r="O77" s="103" t="s">
        <v>39</v>
      </c>
      <c r="P77" s="103" t="s">
        <v>47</v>
      </c>
      <c r="Q77" s="41">
        <v>33353.85</v>
      </c>
      <c r="R77" s="41">
        <v>24577.5</v>
      </c>
      <c r="S77" s="41">
        <v>4950</v>
      </c>
      <c r="T77" s="41">
        <v>0</v>
      </c>
      <c r="U77" s="41">
        <v>0</v>
      </c>
      <c r="V77" s="41">
        <v>0</v>
      </c>
      <c r="W77" s="41">
        <v>0</v>
      </c>
      <c r="X77" s="41">
        <v>0</v>
      </c>
      <c r="Y77" s="41">
        <v>0</v>
      </c>
      <c r="Z77" s="81">
        <v>62881.35</v>
      </c>
      <c r="AA77" s="100">
        <v>25</v>
      </c>
    </row>
    <row r="78" spans="2:27" ht="78.75" x14ac:dyDescent="0.25">
      <c r="B78" s="357"/>
      <c r="C78" s="82" t="s">
        <v>399</v>
      </c>
      <c r="D78" s="32" t="s">
        <v>400</v>
      </c>
      <c r="E78" s="32" t="s">
        <v>401</v>
      </c>
      <c r="F78" s="33" t="s">
        <v>402</v>
      </c>
      <c r="G78" s="34" t="s">
        <v>70</v>
      </c>
      <c r="H78" s="34" t="s">
        <v>71</v>
      </c>
      <c r="I78" s="35" t="s">
        <v>403</v>
      </c>
      <c r="J78" s="36">
        <v>27740</v>
      </c>
      <c r="K78" s="36">
        <v>9840</v>
      </c>
      <c r="L78" s="37" t="s">
        <v>79</v>
      </c>
      <c r="M78" s="38" t="s">
        <v>80</v>
      </c>
      <c r="N78" s="39">
        <v>2.81</v>
      </c>
      <c r="O78" s="40" t="s">
        <v>39</v>
      </c>
      <c r="P78" s="40" t="s">
        <v>47</v>
      </c>
      <c r="Q78" s="41">
        <v>20012.310000000001</v>
      </c>
      <c r="R78" s="41">
        <v>14746.5</v>
      </c>
      <c r="S78" s="41">
        <v>2970</v>
      </c>
      <c r="T78" s="41">
        <v>0</v>
      </c>
      <c r="U78" s="41">
        <v>0</v>
      </c>
      <c r="V78" s="41">
        <v>0</v>
      </c>
      <c r="W78" s="41">
        <v>0</v>
      </c>
      <c r="X78" s="41">
        <v>0</v>
      </c>
      <c r="Y78" s="41">
        <v>0</v>
      </c>
      <c r="Z78" s="81">
        <v>37728.81</v>
      </c>
      <c r="AA78" s="100">
        <v>15</v>
      </c>
    </row>
    <row r="79" spans="2:27" ht="72" x14ac:dyDescent="0.25">
      <c r="B79" s="355" t="s">
        <v>404</v>
      </c>
      <c r="C79" s="75" t="s">
        <v>405</v>
      </c>
      <c r="D79" s="97" t="s">
        <v>406</v>
      </c>
      <c r="E79" s="92" t="s">
        <v>407</v>
      </c>
      <c r="F79" s="98" t="s">
        <v>408</v>
      </c>
      <c r="G79" s="18" t="s">
        <v>70</v>
      </c>
      <c r="H79" s="18" t="s">
        <v>71</v>
      </c>
      <c r="I79" s="19" t="s">
        <v>409</v>
      </c>
      <c r="J79" s="133">
        <v>65.099999999999994</v>
      </c>
      <c r="K79" s="133">
        <v>95.4</v>
      </c>
      <c r="L79" s="18" t="s">
        <v>73</v>
      </c>
      <c r="M79" s="129" t="s">
        <v>38</v>
      </c>
      <c r="N79" s="133">
        <v>0.68</v>
      </c>
      <c r="O79" s="25" t="s">
        <v>39</v>
      </c>
      <c r="P79" s="25" t="s">
        <v>47</v>
      </c>
      <c r="Q79" s="41">
        <v>724675</v>
      </c>
      <c r="R79" s="42">
        <v>80000</v>
      </c>
      <c r="S79" s="42">
        <v>8000</v>
      </c>
      <c r="T79" s="42">
        <v>0</v>
      </c>
      <c r="U79" s="42">
        <v>0</v>
      </c>
      <c r="V79" s="42">
        <v>0</v>
      </c>
      <c r="W79" s="42">
        <v>0</v>
      </c>
      <c r="X79" s="42">
        <v>0</v>
      </c>
      <c r="Y79" s="125">
        <v>0</v>
      </c>
      <c r="Z79" s="27">
        <v>812675</v>
      </c>
      <c r="AA79" s="95"/>
    </row>
    <row r="80" spans="2:27" ht="72" x14ac:dyDescent="0.25">
      <c r="B80" s="356"/>
      <c r="C80" s="82" t="s">
        <v>410</v>
      </c>
      <c r="D80" s="32" t="s">
        <v>411</v>
      </c>
      <c r="E80" s="32" t="s">
        <v>412</v>
      </c>
      <c r="F80" s="33" t="s">
        <v>413</v>
      </c>
      <c r="G80" s="34" t="s">
        <v>70</v>
      </c>
      <c r="H80" s="34" t="s">
        <v>71</v>
      </c>
      <c r="I80" s="35" t="s">
        <v>414</v>
      </c>
      <c r="J80" s="36">
        <v>48</v>
      </c>
      <c r="K80" s="36">
        <v>72</v>
      </c>
      <c r="L80" s="37" t="s">
        <v>79</v>
      </c>
      <c r="M80" s="38" t="s">
        <v>86</v>
      </c>
      <c r="N80" s="39">
        <v>0.67</v>
      </c>
      <c r="O80" s="40" t="s">
        <v>39</v>
      </c>
      <c r="P80" s="40" t="s">
        <v>47</v>
      </c>
      <c r="Q80" s="41">
        <v>507272.5</v>
      </c>
      <c r="R80" s="41">
        <v>56000</v>
      </c>
      <c r="S80" s="41">
        <v>5600</v>
      </c>
      <c r="T80" s="41">
        <v>0</v>
      </c>
      <c r="U80" s="41">
        <v>0</v>
      </c>
      <c r="V80" s="41">
        <v>0</v>
      </c>
      <c r="W80" s="41">
        <v>0</v>
      </c>
      <c r="X80" s="41">
        <v>0</v>
      </c>
      <c r="Y80" s="41">
        <v>0</v>
      </c>
      <c r="Z80" s="81">
        <v>568872.5</v>
      </c>
      <c r="AA80" s="100">
        <v>70</v>
      </c>
    </row>
    <row r="81" spans="2:27" ht="48" x14ac:dyDescent="0.25">
      <c r="B81" s="357"/>
      <c r="C81" s="82" t="s">
        <v>415</v>
      </c>
      <c r="D81" s="16" t="s">
        <v>416</v>
      </c>
      <c r="E81" s="87" t="s">
        <v>417</v>
      </c>
      <c r="F81" s="98" t="s">
        <v>418</v>
      </c>
      <c r="G81" s="18" t="s">
        <v>70</v>
      </c>
      <c r="H81" s="18" t="s">
        <v>71</v>
      </c>
      <c r="I81" s="98" t="s">
        <v>419</v>
      </c>
      <c r="J81" s="133">
        <v>105</v>
      </c>
      <c r="K81" s="133">
        <v>150</v>
      </c>
      <c r="L81" s="18" t="s">
        <v>79</v>
      </c>
      <c r="M81" s="18" t="s">
        <v>86</v>
      </c>
      <c r="N81" s="128">
        <v>0.7</v>
      </c>
      <c r="O81" s="25" t="s">
        <v>39</v>
      </c>
      <c r="P81" s="25" t="s">
        <v>47</v>
      </c>
      <c r="Q81" s="41">
        <v>217402.5</v>
      </c>
      <c r="R81" s="41">
        <v>24000</v>
      </c>
      <c r="S81" s="41">
        <v>2400</v>
      </c>
      <c r="T81" s="41">
        <v>0</v>
      </c>
      <c r="U81" s="41">
        <v>0</v>
      </c>
      <c r="V81" s="41">
        <v>0</v>
      </c>
      <c r="W81" s="41">
        <v>0</v>
      </c>
      <c r="X81" s="41">
        <v>0</v>
      </c>
      <c r="Y81" s="41">
        <v>0</v>
      </c>
      <c r="Z81" s="81">
        <v>243802.5</v>
      </c>
      <c r="AA81" s="100">
        <v>30</v>
      </c>
    </row>
    <row r="82" spans="2:27" ht="72" x14ac:dyDescent="0.25">
      <c r="B82" s="355" t="s">
        <v>420</v>
      </c>
      <c r="C82" s="75" t="s">
        <v>421</v>
      </c>
      <c r="D82" s="97" t="s">
        <v>422</v>
      </c>
      <c r="E82" s="92" t="s">
        <v>423</v>
      </c>
      <c r="F82" s="98" t="s">
        <v>424</v>
      </c>
      <c r="G82" s="18" t="s">
        <v>70</v>
      </c>
      <c r="H82" s="18" t="s">
        <v>71</v>
      </c>
      <c r="I82" s="19" t="s">
        <v>425</v>
      </c>
      <c r="J82" s="133">
        <v>226.6</v>
      </c>
      <c r="K82" s="133">
        <v>353</v>
      </c>
      <c r="L82" s="18" t="s">
        <v>73</v>
      </c>
      <c r="M82" s="131" t="s">
        <v>38</v>
      </c>
      <c r="N82" s="133">
        <v>0.65</v>
      </c>
      <c r="O82" s="25" t="s">
        <v>39</v>
      </c>
      <c r="P82" s="25" t="s">
        <v>47</v>
      </c>
      <c r="Q82" s="41">
        <v>413607</v>
      </c>
      <c r="R82" s="42">
        <v>41000</v>
      </c>
      <c r="S82" s="42">
        <v>7000</v>
      </c>
      <c r="T82" s="42">
        <v>0</v>
      </c>
      <c r="U82" s="42">
        <v>0</v>
      </c>
      <c r="V82" s="42">
        <v>0</v>
      </c>
      <c r="W82" s="42">
        <v>0</v>
      </c>
      <c r="X82" s="42">
        <v>0</v>
      </c>
      <c r="Y82" s="125">
        <v>0</v>
      </c>
      <c r="Z82" s="27">
        <v>461607</v>
      </c>
      <c r="AA82" s="95"/>
    </row>
    <row r="83" spans="2:27" ht="84" x14ac:dyDescent="0.25">
      <c r="B83" s="356"/>
      <c r="C83" s="82" t="s">
        <v>426</v>
      </c>
      <c r="D83" s="32" t="s">
        <v>427</v>
      </c>
      <c r="E83" s="32" t="s">
        <v>428</v>
      </c>
      <c r="F83" s="33" t="s">
        <v>429</v>
      </c>
      <c r="G83" s="34" t="s">
        <v>70</v>
      </c>
      <c r="H83" s="34" t="s">
        <v>71</v>
      </c>
      <c r="I83" s="35" t="s">
        <v>430</v>
      </c>
      <c r="J83" s="36">
        <v>368</v>
      </c>
      <c r="K83" s="36">
        <v>421</v>
      </c>
      <c r="L83" s="37" t="s">
        <v>79</v>
      </c>
      <c r="M83" s="38" t="s">
        <v>86</v>
      </c>
      <c r="N83" s="39">
        <v>0.87</v>
      </c>
      <c r="O83" s="40" t="s">
        <v>39</v>
      </c>
      <c r="P83" s="40" t="s">
        <v>47</v>
      </c>
      <c r="Q83" s="41">
        <v>206803.5</v>
      </c>
      <c r="R83" s="41">
        <v>20500</v>
      </c>
      <c r="S83" s="41">
        <v>3500</v>
      </c>
      <c r="T83" s="41">
        <v>0</v>
      </c>
      <c r="U83" s="41">
        <v>0</v>
      </c>
      <c r="V83" s="41">
        <v>0</v>
      </c>
      <c r="W83" s="41">
        <v>0</v>
      </c>
      <c r="X83" s="41">
        <v>0</v>
      </c>
      <c r="Y83" s="41">
        <v>0</v>
      </c>
      <c r="Z83" s="81">
        <v>230803.5</v>
      </c>
      <c r="AA83" s="100">
        <v>50</v>
      </c>
    </row>
    <row r="84" spans="2:27" ht="120" x14ac:dyDescent="0.25">
      <c r="B84" s="356"/>
      <c r="C84" s="82" t="s">
        <v>431</v>
      </c>
      <c r="D84" s="16" t="s">
        <v>432</v>
      </c>
      <c r="E84" s="77" t="s">
        <v>433</v>
      </c>
      <c r="F84" s="98" t="s">
        <v>434</v>
      </c>
      <c r="G84" s="18" t="s">
        <v>70</v>
      </c>
      <c r="H84" s="18" t="s">
        <v>71</v>
      </c>
      <c r="I84" s="19" t="s">
        <v>435</v>
      </c>
      <c r="J84" s="133">
        <v>50</v>
      </c>
      <c r="K84" s="133">
        <v>75</v>
      </c>
      <c r="L84" s="18" t="s">
        <v>79</v>
      </c>
      <c r="M84" s="18" t="s">
        <v>86</v>
      </c>
      <c r="N84" s="134">
        <v>0.8</v>
      </c>
      <c r="O84" s="25" t="s">
        <v>39</v>
      </c>
      <c r="P84" s="25" t="s">
        <v>47</v>
      </c>
      <c r="Q84" s="41">
        <v>82721.399999999994</v>
      </c>
      <c r="R84" s="41">
        <v>8200</v>
      </c>
      <c r="S84" s="41">
        <v>1400</v>
      </c>
      <c r="T84" s="41">
        <v>0</v>
      </c>
      <c r="U84" s="41">
        <v>0</v>
      </c>
      <c r="V84" s="41">
        <v>0</v>
      </c>
      <c r="W84" s="41">
        <v>0</v>
      </c>
      <c r="X84" s="41">
        <v>0</v>
      </c>
      <c r="Y84" s="41">
        <v>0</v>
      </c>
      <c r="Z84" s="81">
        <v>92321.4</v>
      </c>
      <c r="AA84" s="100">
        <v>20</v>
      </c>
    </row>
    <row r="85" spans="2:27" ht="60" x14ac:dyDescent="0.25">
      <c r="B85" s="357"/>
      <c r="C85" s="82" t="s">
        <v>436</v>
      </c>
      <c r="D85" s="32" t="s">
        <v>437</v>
      </c>
      <c r="E85" s="32" t="s">
        <v>438</v>
      </c>
      <c r="F85" s="33" t="s">
        <v>439</v>
      </c>
      <c r="G85" s="34" t="s">
        <v>70</v>
      </c>
      <c r="H85" s="34" t="s">
        <v>71</v>
      </c>
      <c r="I85" s="35" t="s">
        <v>440</v>
      </c>
      <c r="J85" s="36">
        <v>138</v>
      </c>
      <c r="K85" s="36">
        <v>600</v>
      </c>
      <c r="L85" s="37" t="s">
        <v>79</v>
      </c>
      <c r="M85" s="38" t="s">
        <v>86</v>
      </c>
      <c r="N85" s="39">
        <v>0.25</v>
      </c>
      <c r="O85" s="40" t="s">
        <v>39</v>
      </c>
      <c r="P85" s="40" t="s">
        <v>47</v>
      </c>
      <c r="Q85" s="41">
        <v>124082.1</v>
      </c>
      <c r="R85" s="41">
        <v>12300</v>
      </c>
      <c r="S85" s="41">
        <v>2100</v>
      </c>
      <c r="T85" s="41">
        <v>0</v>
      </c>
      <c r="U85" s="41">
        <v>0</v>
      </c>
      <c r="V85" s="41">
        <v>0</v>
      </c>
      <c r="W85" s="41">
        <v>0</v>
      </c>
      <c r="X85" s="41">
        <v>0</v>
      </c>
      <c r="Y85" s="41">
        <v>0</v>
      </c>
      <c r="Z85" s="81">
        <v>138482.1</v>
      </c>
      <c r="AA85" s="100">
        <v>30</v>
      </c>
    </row>
    <row r="86" spans="2:27" ht="15.75" x14ac:dyDescent="0.25">
      <c r="B86" s="135"/>
      <c r="E86" s="136"/>
    </row>
    <row r="87" spans="2:27" ht="108" x14ac:dyDescent="0.25">
      <c r="B87" s="351" t="s">
        <v>441</v>
      </c>
      <c r="C87" s="75" t="s">
        <v>66</v>
      </c>
      <c r="D87" s="137" t="s">
        <v>442</v>
      </c>
      <c r="E87" s="138" t="s">
        <v>443</v>
      </c>
      <c r="F87" s="139" t="s">
        <v>444</v>
      </c>
      <c r="G87" s="140" t="s">
        <v>70</v>
      </c>
      <c r="H87" s="140" t="s">
        <v>71</v>
      </c>
      <c r="I87" s="19" t="s">
        <v>445</v>
      </c>
      <c r="J87" s="141">
        <v>12.7</v>
      </c>
      <c r="K87" s="141">
        <v>15.9</v>
      </c>
      <c r="L87" s="142" t="s">
        <v>73</v>
      </c>
      <c r="M87" s="143" t="s">
        <v>38</v>
      </c>
      <c r="N87" s="144" t="s">
        <v>446</v>
      </c>
      <c r="O87" s="145" t="s">
        <v>39</v>
      </c>
      <c r="P87" s="145" t="s">
        <v>40</v>
      </c>
      <c r="Q87" s="53">
        <v>0</v>
      </c>
      <c r="R87" s="146">
        <v>0</v>
      </c>
      <c r="S87" s="146">
        <v>0</v>
      </c>
      <c r="T87" s="146">
        <v>2000000</v>
      </c>
      <c r="U87" s="146">
        <v>0</v>
      </c>
      <c r="V87" s="146">
        <v>0</v>
      </c>
      <c r="W87" s="146">
        <v>0</v>
      </c>
      <c r="X87" s="146">
        <v>0</v>
      </c>
      <c r="Y87" s="147">
        <v>0</v>
      </c>
      <c r="Z87" s="148">
        <v>2000000</v>
      </c>
      <c r="AA87" s="149"/>
    </row>
    <row r="88" spans="2:27" ht="60" x14ac:dyDescent="0.25">
      <c r="B88" s="351"/>
      <c r="C88" s="82" t="s">
        <v>74</v>
      </c>
      <c r="D88" s="45" t="s">
        <v>447</v>
      </c>
      <c r="E88" s="45" t="s">
        <v>448</v>
      </c>
      <c r="F88" s="150" t="s">
        <v>449</v>
      </c>
      <c r="G88" s="46" t="s">
        <v>70</v>
      </c>
      <c r="H88" s="46" t="s">
        <v>71</v>
      </c>
      <c r="I88" s="151" t="s">
        <v>450</v>
      </c>
      <c r="J88" s="152">
        <v>10</v>
      </c>
      <c r="K88" s="152">
        <v>15</v>
      </c>
      <c r="L88" s="153" t="s">
        <v>79</v>
      </c>
      <c r="M88" s="153" t="s">
        <v>86</v>
      </c>
      <c r="N88" s="154">
        <v>0.66</v>
      </c>
      <c r="O88" s="52" t="s">
        <v>39</v>
      </c>
      <c r="P88" s="52" t="s">
        <v>40</v>
      </c>
      <c r="Q88" s="41">
        <v>0</v>
      </c>
      <c r="R88" s="41">
        <v>0</v>
      </c>
      <c r="S88" s="41">
        <v>0</v>
      </c>
      <c r="T88" s="41">
        <v>100000</v>
      </c>
      <c r="U88" s="41">
        <v>0</v>
      </c>
      <c r="V88" s="41">
        <v>0</v>
      </c>
      <c r="W88" s="41">
        <v>0</v>
      </c>
      <c r="X88" s="41">
        <v>0</v>
      </c>
      <c r="Y88" s="41">
        <v>0</v>
      </c>
      <c r="Z88" s="155">
        <v>100000</v>
      </c>
      <c r="AA88" s="156">
        <v>5</v>
      </c>
    </row>
    <row r="89" spans="2:27" ht="72" x14ac:dyDescent="0.25">
      <c r="B89" s="351"/>
      <c r="C89" s="86" t="s">
        <v>81</v>
      </c>
      <c r="D89" s="157" t="s">
        <v>451</v>
      </c>
      <c r="E89" s="138" t="s">
        <v>452</v>
      </c>
      <c r="F89" s="139" t="s">
        <v>453</v>
      </c>
      <c r="G89" s="140" t="s">
        <v>70</v>
      </c>
      <c r="H89" s="140" t="s">
        <v>71</v>
      </c>
      <c r="I89" s="158" t="s">
        <v>454</v>
      </c>
      <c r="J89" s="141">
        <v>20</v>
      </c>
      <c r="K89" s="141">
        <v>25</v>
      </c>
      <c r="L89" s="142" t="s">
        <v>79</v>
      </c>
      <c r="M89" s="159" t="s">
        <v>86</v>
      </c>
      <c r="N89" s="160">
        <v>0.8</v>
      </c>
      <c r="O89" s="145" t="s">
        <v>39</v>
      </c>
      <c r="P89" s="145" t="s">
        <v>40</v>
      </c>
      <c r="Q89" s="41">
        <v>0</v>
      </c>
      <c r="R89" s="41">
        <v>0</v>
      </c>
      <c r="S89" s="41">
        <v>0</v>
      </c>
      <c r="T89" s="41">
        <v>400000</v>
      </c>
      <c r="U89" s="41">
        <v>0</v>
      </c>
      <c r="V89" s="41">
        <v>0</v>
      </c>
      <c r="W89" s="41">
        <v>0</v>
      </c>
      <c r="X89" s="41">
        <v>0</v>
      </c>
      <c r="Y89" s="41">
        <v>0</v>
      </c>
      <c r="Z89" s="155">
        <v>400000</v>
      </c>
      <c r="AA89" s="156">
        <v>20</v>
      </c>
    </row>
    <row r="90" spans="2:27" ht="48" x14ac:dyDescent="0.25">
      <c r="B90" s="351"/>
      <c r="C90" s="82" t="s">
        <v>87</v>
      </c>
      <c r="D90" s="45" t="s">
        <v>455</v>
      </c>
      <c r="E90" s="45" t="s">
        <v>456</v>
      </c>
      <c r="F90" s="150" t="s">
        <v>457</v>
      </c>
      <c r="G90" s="46" t="s">
        <v>70</v>
      </c>
      <c r="H90" s="46" t="s">
        <v>71</v>
      </c>
      <c r="I90" s="151" t="s">
        <v>458</v>
      </c>
      <c r="J90" s="152">
        <v>20</v>
      </c>
      <c r="K90" s="152">
        <v>20</v>
      </c>
      <c r="L90" s="153" t="s">
        <v>79</v>
      </c>
      <c r="M90" s="153" t="s">
        <v>86</v>
      </c>
      <c r="N90" s="154">
        <v>1</v>
      </c>
      <c r="O90" s="52" t="s">
        <v>39</v>
      </c>
      <c r="P90" s="52" t="s">
        <v>40</v>
      </c>
      <c r="Q90" s="41">
        <v>0</v>
      </c>
      <c r="R90" s="41">
        <v>0</v>
      </c>
      <c r="S90" s="41">
        <v>0</v>
      </c>
      <c r="T90" s="41">
        <v>300000</v>
      </c>
      <c r="U90" s="41">
        <v>0</v>
      </c>
      <c r="V90" s="41">
        <v>0</v>
      </c>
      <c r="W90" s="41">
        <v>0</v>
      </c>
      <c r="X90" s="41">
        <v>0</v>
      </c>
      <c r="Y90" s="41">
        <v>0</v>
      </c>
      <c r="Z90" s="155">
        <v>300000</v>
      </c>
      <c r="AA90" s="156">
        <v>15</v>
      </c>
    </row>
    <row r="91" spans="2:27" ht="72" x14ac:dyDescent="0.25">
      <c r="B91" s="351"/>
      <c r="C91" s="86" t="s">
        <v>92</v>
      </c>
      <c r="D91" s="157" t="s">
        <v>459</v>
      </c>
      <c r="E91" s="138" t="s">
        <v>460</v>
      </c>
      <c r="F91" s="139" t="s">
        <v>461</v>
      </c>
      <c r="G91" s="140" t="s">
        <v>70</v>
      </c>
      <c r="H91" s="140" t="s">
        <v>71</v>
      </c>
      <c r="I91" s="158" t="s">
        <v>462</v>
      </c>
      <c r="J91" s="141">
        <v>10</v>
      </c>
      <c r="K91" s="141">
        <v>10</v>
      </c>
      <c r="L91" s="142" t="s">
        <v>79</v>
      </c>
      <c r="M91" s="159" t="s">
        <v>86</v>
      </c>
      <c r="N91" s="160">
        <v>1</v>
      </c>
      <c r="O91" s="145" t="s">
        <v>39</v>
      </c>
      <c r="P91" s="145" t="s">
        <v>40</v>
      </c>
      <c r="Q91" s="41">
        <v>0</v>
      </c>
      <c r="R91" s="41">
        <v>0</v>
      </c>
      <c r="S91" s="41">
        <v>0</v>
      </c>
      <c r="T91" s="41">
        <v>400000</v>
      </c>
      <c r="U91" s="41">
        <v>0</v>
      </c>
      <c r="V91" s="41">
        <v>0</v>
      </c>
      <c r="W91" s="41">
        <v>0</v>
      </c>
      <c r="X91" s="41">
        <v>0</v>
      </c>
      <c r="Y91" s="41">
        <v>0</v>
      </c>
      <c r="Z91" s="155">
        <v>400000</v>
      </c>
      <c r="AA91" s="156">
        <v>20</v>
      </c>
    </row>
    <row r="92" spans="2:27" ht="60" x14ac:dyDescent="0.25">
      <c r="B92" s="351"/>
      <c r="C92" s="82" t="s">
        <v>97</v>
      </c>
      <c r="D92" s="45" t="s">
        <v>463</v>
      </c>
      <c r="E92" s="45" t="s">
        <v>464</v>
      </c>
      <c r="F92" s="150" t="s">
        <v>465</v>
      </c>
      <c r="G92" s="46" t="s">
        <v>70</v>
      </c>
      <c r="H92" s="46" t="s">
        <v>71</v>
      </c>
      <c r="I92" s="151" t="s">
        <v>466</v>
      </c>
      <c r="J92" s="152">
        <v>10</v>
      </c>
      <c r="K92" s="152">
        <v>15</v>
      </c>
      <c r="L92" s="153" t="s">
        <v>79</v>
      </c>
      <c r="M92" s="153" t="s">
        <v>86</v>
      </c>
      <c r="N92" s="154">
        <v>0.66</v>
      </c>
      <c r="O92" s="52" t="s">
        <v>39</v>
      </c>
      <c r="P92" s="52" t="s">
        <v>40</v>
      </c>
      <c r="Q92" s="41">
        <v>0</v>
      </c>
      <c r="R92" s="41">
        <v>0</v>
      </c>
      <c r="S92" s="41">
        <v>0</v>
      </c>
      <c r="T92" s="41">
        <v>500000</v>
      </c>
      <c r="U92" s="41">
        <v>0</v>
      </c>
      <c r="V92" s="41">
        <v>0</v>
      </c>
      <c r="W92" s="41">
        <v>0</v>
      </c>
      <c r="X92" s="41">
        <v>0</v>
      </c>
      <c r="Y92" s="41">
        <v>0</v>
      </c>
      <c r="Z92" s="155">
        <v>500000</v>
      </c>
      <c r="AA92" s="156">
        <v>25</v>
      </c>
    </row>
    <row r="93" spans="2:27" ht="72" x14ac:dyDescent="0.25">
      <c r="B93" s="351"/>
      <c r="C93" s="86" t="s">
        <v>102</v>
      </c>
      <c r="D93" s="157" t="s">
        <v>467</v>
      </c>
      <c r="E93" s="138" t="s">
        <v>468</v>
      </c>
      <c r="F93" s="139" t="s">
        <v>469</v>
      </c>
      <c r="G93" s="140" t="s">
        <v>70</v>
      </c>
      <c r="H93" s="140" t="s">
        <v>71</v>
      </c>
      <c r="I93" s="158" t="s">
        <v>470</v>
      </c>
      <c r="J93" s="141">
        <v>8</v>
      </c>
      <c r="K93" s="141">
        <v>8</v>
      </c>
      <c r="L93" s="142" t="s">
        <v>79</v>
      </c>
      <c r="M93" s="159" t="s">
        <v>86</v>
      </c>
      <c r="N93" s="160">
        <v>1</v>
      </c>
      <c r="O93" s="145" t="s">
        <v>39</v>
      </c>
      <c r="P93" s="145" t="s">
        <v>40</v>
      </c>
      <c r="Q93" s="41">
        <v>0</v>
      </c>
      <c r="R93" s="41">
        <v>0</v>
      </c>
      <c r="S93" s="41">
        <v>0</v>
      </c>
      <c r="T93" s="41">
        <v>300000</v>
      </c>
      <c r="U93" s="41">
        <v>0</v>
      </c>
      <c r="V93" s="41">
        <v>0</v>
      </c>
      <c r="W93" s="41">
        <v>0</v>
      </c>
      <c r="X93" s="41">
        <v>0</v>
      </c>
      <c r="Y93" s="41">
        <v>0</v>
      </c>
      <c r="Z93" s="155">
        <v>300000</v>
      </c>
      <c r="AA93" s="156">
        <v>15</v>
      </c>
    </row>
    <row r="94" spans="2:27" ht="60" x14ac:dyDescent="0.25">
      <c r="B94" s="351"/>
      <c r="C94" s="86" t="s">
        <v>471</v>
      </c>
      <c r="D94" s="45" t="s">
        <v>472</v>
      </c>
      <c r="E94" s="45" t="s">
        <v>473</v>
      </c>
      <c r="F94" s="150" t="s">
        <v>474</v>
      </c>
      <c r="G94" s="46" t="s">
        <v>70</v>
      </c>
      <c r="H94" s="46" t="s">
        <v>71</v>
      </c>
      <c r="I94" s="151" t="s">
        <v>475</v>
      </c>
      <c r="J94" s="152">
        <v>15</v>
      </c>
      <c r="K94" s="152">
        <v>20</v>
      </c>
      <c r="L94" s="153" t="s">
        <v>79</v>
      </c>
      <c r="M94" s="153" t="s">
        <v>86</v>
      </c>
      <c r="N94" s="154">
        <v>0.75</v>
      </c>
      <c r="O94" s="52" t="s">
        <v>39</v>
      </c>
      <c r="P94" s="52" t="s">
        <v>40</v>
      </c>
      <c r="Q94" s="41">
        <v>0</v>
      </c>
      <c r="R94" s="41">
        <v>0</v>
      </c>
      <c r="S94" s="41">
        <v>0</v>
      </c>
      <c r="T94" s="41">
        <v>200000</v>
      </c>
      <c r="U94" s="41">
        <v>0</v>
      </c>
      <c r="V94" s="41">
        <v>0</v>
      </c>
      <c r="W94" s="41">
        <v>0</v>
      </c>
      <c r="X94" s="41">
        <v>0</v>
      </c>
      <c r="Y94" s="41">
        <v>0</v>
      </c>
      <c r="Z94" s="155">
        <v>200000</v>
      </c>
      <c r="AA94" s="156">
        <v>10</v>
      </c>
    </row>
    <row r="95" spans="2:27" ht="60" x14ac:dyDescent="0.25">
      <c r="B95" s="351"/>
      <c r="C95" s="86" t="s">
        <v>476</v>
      </c>
      <c r="D95" s="157" t="s">
        <v>477</v>
      </c>
      <c r="E95" s="161" t="s">
        <v>478</v>
      </c>
      <c r="F95" s="139" t="s">
        <v>479</v>
      </c>
      <c r="G95" s="140" t="s">
        <v>70</v>
      </c>
      <c r="H95" s="140" t="s">
        <v>71</v>
      </c>
      <c r="I95" s="158" t="s">
        <v>480</v>
      </c>
      <c r="J95" s="141">
        <v>4</v>
      </c>
      <c r="K95" s="141">
        <v>6</v>
      </c>
      <c r="L95" s="142" t="s">
        <v>79</v>
      </c>
      <c r="M95" s="159" t="s">
        <v>86</v>
      </c>
      <c r="N95" s="160">
        <v>0.66</v>
      </c>
      <c r="O95" s="162" t="s">
        <v>481</v>
      </c>
      <c r="P95" s="145"/>
      <c r="Q95" s="41">
        <v>0</v>
      </c>
      <c r="R95" s="41">
        <v>0</v>
      </c>
      <c r="S95" s="41">
        <v>0</v>
      </c>
      <c r="T95" s="41">
        <v>400000</v>
      </c>
      <c r="U95" s="41">
        <v>0</v>
      </c>
      <c r="V95" s="41">
        <v>0</v>
      </c>
      <c r="W95" s="41">
        <v>0</v>
      </c>
      <c r="X95" s="41">
        <v>0</v>
      </c>
      <c r="Y95" s="41">
        <v>0</v>
      </c>
      <c r="Z95" s="155">
        <v>400000</v>
      </c>
      <c r="AA95" s="156">
        <v>20</v>
      </c>
    </row>
    <row r="96" spans="2:27" ht="72" x14ac:dyDescent="0.25">
      <c r="B96" s="351" t="s">
        <v>482</v>
      </c>
      <c r="C96" s="75" t="s">
        <v>108</v>
      </c>
      <c r="D96" s="137" t="s">
        <v>483</v>
      </c>
      <c r="E96" s="163" t="s">
        <v>484</v>
      </c>
      <c r="F96" s="139" t="s">
        <v>485</v>
      </c>
      <c r="G96" s="140" t="s">
        <v>70</v>
      </c>
      <c r="H96" s="140" t="s">
        <v>71</v>
      </c>
      <c r="I96" s="139" t="s">
        <v>486</v>
      </c>
      <c r="J96" s="141">
        <v>100</v>
      </c>
      <c r="K96" s="141">
        <v>4513</v>
      </c>
      <c r="L96" s="164" t="s">
        <v>73</v>
      </c>
      <c r="M96" s="164" t="s">
        <v>80</v>
      </c>
      <c r="N96" s="144" t="s">
        <v>487</v>
      </c>
      <c r="O96" s="145" t="s">
        <v>39</v>
      </c>
      <c r="P96" s="145" t="s">
        <v>40</v>
      </c>
      <c r="Q96" s="53">
        <v>722682</v>
      </c>
      <c r="R96" s="53">
        <v>338000</v>
      </c>
      <c r="S96" s="53">
        <v>18000</v>
      </c>
      <c r="T96" s="146">
        <v>0</v>
      </c>
      <c r="U96" s="146">
        <v>0</v>
      </c>
      <c r="V96" s="146">
        <v>0</v>
      </c>
      <c r="W96" s="146">
        <v>0</v>
      </c>
      <c r="X96" s="146">
        <v>0</v>
      </c>
      <c r="Y96" s="146">
        <v>0</v>
      </c>
      <c r="Z96" s="148">
        <v>1078682</v>
      </c>
      <c r="AA96" s="149"/>
    </row>
    <row r="97" spans="2:27" ht="72" x14ac:dyDescent="0.25">
      <c r="B97" s="351"/>
      <c r="C97" s="82" t="s">
        <v>113</v>
      </c>
      <c r="D97" s="45" t="s">
        <v>488</v>
      </c>
      <c r="E97" s="45" t="s">
        <v>489</v>
      </c>
      <c r="F97" s="150" t="s">
        <v>490</v>
      </c>
      <c r="G97" s="46" t="s">
        <v>70</v>
      </c>
      <c r="H97" s="46" t="s">
        <v>71</v>
      </c>
      <c r="I97" s="151" t="s">
        <v>491</v>
      </c>
      <c r="J97" s="152">
        <v>100</v>
      </c>
      <c r="K97" s="152">
        <v>100</v>
      </c>
      <c r="L97" s="153" t="s">
        <v>79</v>
      </c>
      <c r="M97" s="153" t="s">
        <v>86</v>
      </c>
      <c r="N97" s="154">
        <v>1</v>
      </c>
      <c r="O97" s="52" t="s">
        <v>39</v>
      </c>
      <c r="P97" s="52" t="s">
        <v>40</v>
      </c>
      <c r="Q97" s="41">
        <v>289072.8</v>
      </c>
      <c r="R97" s="41">
        <v>135200</v>
      </c>
      <c r="S97" s="41">
        <v>7200</v>
      </c>
      <c r="T97" s="41">
        <v>0</v>
      </c>
      <c r="U97" s="41">
        <v>0</v>
      </c>
      <c r="V97" s="41">
        <v>0</v>
      </c>
      <c r="W97" s="41">
        <v>0</v>
      </c>
      <c r="X97" s="41">
        <v>0</v>
      </c>
      <c r="Y97" s="41">
        <v>0</v>
      </c>
      <c r="Z97" s="155">
        <v>431472.8</v>
      </c>
      <c r="AA97" s="156">
        <v>40</v>
      </c>
    </row>
    <row r="98" spans="2:27" ht="60" x14ac:dyDescent="0.25">
      <c r="B98" s="351"/>
      <c r="C98" s="82" t="s">
        <v>492</v>
      </c>
      <c r="D98" s="157" t="s">
        <v>493</v>
      </c>
      <c r="E98" s="138" t="s">
        <v>494</v>
      </c>
      <c r="F98" s="139" t="s">
        <v>495</v>
      </c>
      <c r="G98" s="140" t="s">
        <v>70</v>
      </c>
      <c r="H98" s="140" t="s">
        <v>71</v>
      </c>
      <c r="I98" s="158" t="s">
        <v>496</v>
      </c>
      <c r="J98" s="141">
        <v>54</v>
      </c>
      <c r="K98" s="141">
        <v>54</v>
      </c>
      <c r="L98" s="159" t="s">
        <v>79</v>
      </c>
      <c r="M98" s="159" t="s">
        <v>86</v>
      </c>
      <c r="N98" s="160">
        <v>1</v>
      </c>
      <c r="O98" s="145" t="s">
        <v>39</v>
      </c>
      <c r="P98" s="145" t="s">
        <v>40</v>
      </c>
      <c r="Q98" s="41">
        <v>180670.5</v>
      </c>
      <c r="R98" s="41">
        <v>84500</v>
      </c>
      <c r="S98" s="41">
        <v>4500</v>
      </c>
      <c r="T98" s="41">
        <v>0</v>
      </c>
      <c r="U98" s="41">
        <v>0</v>
      </c>
      <c r="V98" s="41">
        <v>0</v>
      </c>
      <c r="W98" s="41">
        <v>0</v>
      </c>
      <c r="X98" s="41">
        <v>0</v>
      </c>
      <c r="Y98" s="41">
        <v>0</v>
      </c>
      <c r="Z98" s="155">
        <v>269670.5</v>
      </c>
      <c r="AA98" s="156">
        <v>25</v>
      </c>
    </row>
    <row r="99" spans="2:27" ht="72" x14ac:dyDescent="0.25">
      <c r="B99" s="351"/>
      <c r="C99" s="82" t="s">
        <v>497</v>
      </c>
      <c r="D99" s="45" t="s">
        <v>498</v>
      </c>
      <c r="E99" s="45" t="s">
        <v>499</v>
      </c>
      <c r="F99" s="150" t="s">
        <v>500</v>
      </c>
      <c r="G99" s="46" t="s">
        <v>70</v>
      </c>
      <c r="H99" s="46" t="s">
        <v>71</v>
      </c>
      <c r="I99" s="151" t="s">
        <v>501</v>
      </c>
      <c r="J99" s="152">
        <v>4513</v>
      </c>
      <c r="K99" s="152">
        <v>4600</v>
      </c>
      <c r="L99" s="153" t="s">
        <v>79</v>
      </c>
      <c r="M99" s="153" t="s">
        <v>86</v>
      </c>
      <c r="N99" s="154">
        <v>0.98</v>
      </c>
      <c r="O99" s="52" t="s">
        <v>39</v>
      </c>
      <c r="P99" s="52" t="s">
        <v>40</v>
      </c>
      <c r="Q99" s="41">
        <v>252938.7</v>
      </c>
      <c r="R99" s="41">
        <v>118300</v>
      </c>
      <c r="S99" s="41">
        <v>6300</v>
      </c>
      <c r="T99" s="41">
        <v>0</v>
      </c>
      <c r="U99" s="41">
        <v>0</v>
      </c>
      <c r="V99" s="41">
        <v>0</v>
      </c>
      <c r="W99" s="41">
        <v>0</v>
      </c>
      <c r="X99" s="41">
        <v>0</v>
      </c>
      <c r="Y99" s="41">
        <v>0</v>
      </c>
      <c r="Z99" s="155">
        <v>377538.7</v>
      </c>
      <c r="AA99" s="156">
        <v>35</v>
      </c>
    </row>
    <row r="100" spans="2:27" ht="48" x14ac:dyDescent="0.25">
      <c r="B100" s="351" t="s">
        <v>502</v>
      </c>
      <c r="C100" s="75" t="s">
        <v>119</v>
      </c>
      <c r="D100" s="165" t="s">
        <v>503</v>
      </c>
      <c r="E100" s="163" t="s">
        <v>504</v>
      </c>
      <c r="F100" s="139" t="s">
        <v>505</v>
      </c>
      <c r="G100" s="140" t="s">
        <v>70</v>
      </c>
      <c r="H100" s="140" t="s">
        <v>71</v>
      </c>
      <c r="I100" s="139" t="s">
        <v>506</v>
      </c>
      <c r="J100" s="141">
        <v>20600</v>
      </c>
      <c r="K100" s="141">
        <v>11</v>
      </c>
      <c r="L100" s="142" t="s">
        <v>73</v>
      </c>
      <c r="M100" s="159" t="s">
        <v>80</v>
      </c>
      <c r="N100" s="144" t="s">
        <v>507</v>
      </c>
      <c r="O100" s="145" t="s">
        <v>39</v>
      </c>
      <c r="P100" s="145" t="s">
        <v>40</v>
      </c>
      <c r="Q100" s="53">
        <v>1420995</v>
      </c>
      <c r="R100" s="53">
        <v>448000</v>
      </c>
      <c r="S100" s="53">
        <v>18000</v>
      </c>
      <c r="T100" s="53">
        <v>0</v>
      </c>
      <c r="U100" s="53">
        <v>0</v>
      </c>
      <c r="V100" s="53">
        <v>0</v>
      </c>
      <c r="W100" s="53">
        <v>0</v>
      </c>
      <c r="X100" s="53">
        <v>0</v>
      </c>
      <c r="Y100" s="53">
        <v>0</v>
      </c>
      <c r="Z100" s="148">
        <v>1886995</v>
      </c>
      <c r="AA100" s="149"/>
    </row>
    <row r="101" spans="2:27" ht="96" x14ac:dyDescent="0.25">
      <c r="B101" s="351"/>
      <c r="C101" s="82" t="s">
        <v>124</v>
      </c>
      <c r="D101" s="45" t="s">
        <v>508</v>
      </c>
      <c r="E101" s="45" t="s">
        <v>509</v>
      </c>
      <c r="F101" s="150" t="s">
        <v>510</v>
      </c>
      <c r="G101" s="46" t="s">
        <v>70</v>
      </c>
      <c r="H101" s="46" t="s">
        <v>71</v>
      </c>
      <c r="I101" s="151" t="s">
        <v>511</v>
      </c>
      <c r="J101" s="152">
        <v>22</v>
      </c>
      <c r="K101" s="152">
        <v>25</v>
      </c>
      <c r="L101" s="153" t="s">
        <v>79</v>
      </c>
      <c r="M101" s="153" t="s">
        <v>86</v>
      </c>
      <c r="N101" s="154">
        <v>0.88</v>
      </c>
      <c r="O101" s="52" t="s">
        <v>39</v>
      </c>
      <c r="P101" s="52" t="s">
        <v>40</v>
      </c>
      <c r="Q101" s="41">
        <v>1420995</v>
      </c>
      <c r="R101" s="41">
        <v>448000</v>
      </c>
      <c r="S101" s="41">
        <v>18000</v>
      </c>
      <c r="T101" s="41">
        <v>0</v>
      </c>
      <c r="U101" s="41">
        <v>0</v>
      </c>
      <c r="V101" s="41">
        <v>0</v>
      </c>
      <c r="W101" s="41">
        <v>0</v>
      </c>
      <c r="X101" s="41">
        <v>0</v>
      </c>
      <c r="Y101" s="41">
        <v>0</v>
      </c>
      <c r="Z101" s="155">
        <v>1886995</v>
      </c>
      <c r="AA101" s="156">
        <v>100</v>
      </c>
    </row>
    <row r="102" spans="2:27" ht="84" x14ac:dyDescent="0.25">
      <c r="B102" s="351" t="s">
        <v>512</v>
      </c>
      <c r="C102" s="75" t="s">
        <v>135</v>
      </c>
      <c r="D102" s="165" t="s">
        <v>513</v>
      </c>
      <c r="E102" s="163" t="s">
        <v>514</v>
      </c>
      <c r="F102" s="139" t="s">
        <v>515</v>
      </c>
      <c r="G102" s="140" t="s">
        <v>70</v>
      </c>
      <c r="H102" s="140" t="s">
        <v>71</v>
      </c>
      <c r="I102" s="19" t="s">
        <v>516</v>
      </c>
      <c r="J102" s="141">
        <v>198</v>
      </c>
      <c r="K102" s="141">
        <v>167.6</v>
      </c>
      <c r="L102" s="142" t="s">
        <v>73</v>
      </c>
      <c r="M102" s="143" t="s">
        <v>38</v>
      </c>
      <c r="N102" s="144" t="s">
        <v>517</v>
      </c>
      <c r="O102" s="145" t="s">
        <v>39</v>
      </c>
      <c r="P102" s="145" t="s">
        <v>40</v>
      </c>
      <c r="Q102" s="53">
        <v>2648481</v>
      </c>
      <c r="R102" s="53">
        <v>2365000</v>
      </c>
      <c r="S102" s="53">
        <v>227000</v>
      </c>
      <c r="T102" s="53">
        <v>0</v>
      </c>
      <c r="U102" s="53">
        <v>0</v>
      </c>
      <c r="V102" s="53">
        <v>0</v>
      </c>
      <c r="W102" s="53">
        <v>0</v>
      </c>
      <c r="X102" s="53">
        <v>0</v>
      </c>
      <c r="Y102" s="53">
        <v>0</v>
      </c>
      <c r="Z102" s="148">
        <v>5240481</v>
      </c>
      <c r="AA102" s="149"/>
    </row>
    <row r="103" spans="2:27" ht="72" x14ac:dyDescent="0.25">
      <c r="B103" s="351"/>
      <c r="C103" s="82" t="s">
        <v>140</v>
      </c>
      <c r="D103" s="45" t="s">
        <v>518</v>
      </c>
      <c r="E103" s="45" t="s">
        <v>519</v>
      </c>
      <c r="F103" s="150" t="s">
        <v>520</v>
      </c>
      <c r="G103" s="46" t="s">
        <v>70</v>
      </c>
      <c r="H103" s="46" t="s">
        <v>71</v>
      </c>
      <c r="I103" s="151" t="s">
        <v>521</v>
      </c>
      <c r="J103" s="152">
        <v>10</v>
      </c>
      <c r="K103" s="152">
        <v>10</v>
      </c>
      <c r="L103" s="153" t="s">
        <v>79</v>
      </c>
      <c r="M103" s="153" t="s">
        <v>86</v>
      </c>
      <c r="N103" s="154">
        <v>1</v>
      </c>
      <c r="O103" s="52" t="s">
        <v>39</v>
      </c>
      <c r="P103" s="52" t="s">
        <v>40</v>
      </c>
      <c r="Q103" s="41">
        <v>1456664.55</v>
      </c>
      <c r="R103" s="41">
        <v>1300750</v>
      </c>
      <c r="S103" s="41">
        <v>124850</v>
      </c>
      <c r="T103" s="41">
        <v>0</v>
      </c>
      <c r="U103" s="41">
        <v>0</v>
      </c>
      <c r="V103" s="41">
        <v>0</v>
      </c>
      <c r="W103" s="41">
        <v>0</v>
      </c>
      <c r="X103" s="41">
        <v>0</v>
      </c>
      <c r="Y103" s="41">
        <v>0</v>
      </c>
      <c r="Z103" s="155">
        <v>2882264.55</v>
      </c>
      <c r="AA103" s="156">
        <v>55</v>
      </c>
    </row>
    <row r="104" spans="2:27" ht="96" x14ac:dyDescent="0.25">
      <c r="B104" s="351"/>
      <c r="C104" s="82" t="s">
        <v>145</v>
      </c>
      <c r="D104" s="157" t="s">
        <v>522</v>
      </c>
      <c r="E104" s="138" t="s">
        <v>523</v>
      </c>
      <c r="F104" s="139" t="s">
        <v>524</v>
      </c>
      <c r="G104" s="140" t="s">
        <v>70</v>
      </c>
      <c r="H104" s="140" t="s">
        <v>71</v>
      </c>
      <c r="I104" s="158" t="s">
        <v>525</v>
      </c>
      <c r="J104" s="141">
        <v>144</v>
      </c>
      <c r="K104" s="141">
        <v>144</v>
      </c>
      <c r="L104" s="142" t="s">
        <v>79</v>
      </c>
      <c r="M104" s="159" t="s">
        <v>86</v>
      </c>
      <c r="N104" s="160">
        <v>1</v>
      </c>
      <c r="O104" s="145" t="s">
        <v>39</v>
      </c>
      <c r="P104" s="145" t="s">
        <v>40</v>
      </c>
      <c r="Q104" s="41">
        <v>926968.35</v>
      </c>
      <c r="R104" s="41">
        <v>827750</v>
      </c>
      <c r="S104" s="41">
        <v>79450</v>
      </c>
      <c r="T104" s="41">
        <v>0</v>
      </c>
      <c r="U104" s="41">
        <v>0</v>
      </c>
      <c r="V104" s="41">
        <v>0</v>
      </c>
      <c r="W104" s="41">
        <v>0</v>
      </c>
      <c r="X104" s="41">
        <v>0</v>
      </c>
      <c r="Y104" s="41">
        <v>0</v>
      </c>
      <c r="Z104" s="155">
        <v>1834168.35</v>
      </c>
      <c r="AA104" s="156">
        <v>35</v>
      </c>
    </row>
    <row r="105" spans="2:27" ht="72" x14ac:dyDescent="0.25">
      <c r="B105" s="351"/>
      <c r="C105" s="82" t="s">
        <v>150</v>
      </c>
      <c r="D105" s="45" t="s">
        <v>526</v>
      </c>
      <c r="E105" s="45" t="s">
        <v>527</v>
      </c>
      <c r="F105" s="150" t="s">
        <v>528</v>
      </c>
      <c r="G105" s="46" t="s">
        <v>70</v>
      </c>
      <c r="H105" s="46" t="s">
        <v>71</v>
      </c>
      <c r="I105" s="151" t="s">
        <v>529</v>
      </c>
      <c r="J105" s="152">
        <v>346</v>
      </c>
      <c r="K105" s="152">
        <v>270</v>
      </c>
      <c r="L105" s="153" t="s">
        <v>79</v>
      </c>
      <c r="M105" s="153" t="s">
        <v>86</v>
      </c>
      <c r="N105" s="154">
        <v>0.28000000000000003</v>
      </c>
      <c r="O105" s="52" t="s">
        <v>39</v>
      </c>
      <c r="P105" s="52" t="s">
        <v>40</v>
      </c>
      <c r="Q105" s="41">
        <v>264848.09999999998</v>
      </c>
      <c r="R105" s="41">
        <v>236500</v>
      </c>
      <c r="S105" s="41">
        <v>22700</v>
      </c>
      <c r="T105" s="41">
        <v>0</v>
      </c>
      <c r="U105" s="41">
        <v>0</v>
      </c>
      <c r="V105" s="41">
        <v>0</v>
      </c>
      <c r="W105" s="41">
        <v>0</v>
      </c>
      <c r="X105" s="41">
        <v>0</v>
      </c>
      <c r="Y105" s="41">
        <v>0</v>
      </c>
      <c r="Z105" s="155">
        <v>524048.1</v>
      </c>
      <c r="AA105" s="156">
        <v>10</v>
      </c>
    </row>
    <row r="106" spans="2:27" ht="108" x14ac:dyDescent="0.25">
      <c r="B106" s="351" t="s">
        <v>530</v>
      </c>
      <c r="C106" s="75" t="s">
        <v>166</v>
      </c>
      <c r="D106" s="165" t="s">
        <v>531</v>
      </c>
      <c r="E106" s="166" t="s">
        <v>532</v>
      </c>
      <c r="F106" s="139" t="s">
        <v>533</v>
      </c>
      <c r="G106" s="140" t="s">
        <v>70</v>
      </c>
      <c r="H106" s="140" t="s">
        <v>71</v>
      </c>
      <c r="I106" s="158" t="s">
        <v>534</v>
      </c>
      <c r="J106" s="141">
        <v>911</v>
      </c>
      <c r="K106" s="141">
        <v>15133</v>
      </c>
      <c r="L106" s="142" t="s">
        <v>73</v>
      </c>
      <c r="M106" s="159" t="s">
        <v>86</v>
      </c>
      <c r="N106" s="144" t="s">
        <v>535</v>
      </c>
      <c r="O106" s="145" t="s">
        <v>39</v>
      </c>
      <c r="P106" s="145" t="s">
        <v>40</v>
      </c>
      <c r="Q106" s="53">
        <v>863363</v>
      </c>
      <c r="R106" s="53">
        <v>41000</v>
      </c>
      <c r="S106" s="53">
        <v>9000</v>
      </c>
      <c r="T106" s="53">
        <v>1500000</v>
      </c>
      <c r="U106" s="53">
        <v>0</v>
      </c>
      <c r="V106" s="53">
        <v>0</v>
      </c>
      <c r="W106" s="53">
        <v>0</v>
      </c>
      <c r="X106" s="53">
        <v>0</v>
      </c>
      <c r="Y106" s="53">
        <v>0</v>
      </c>
      <c r="Z106" s="148">
        <v>2413363</v>
      </c>
      <c r="AA106" s="149"/>
    </row>
    <row r="107" spans="2:27" ht="108" x14ac:dyDescent="0.25">
      <c r="B107" s="351"/>
      <c r="C107" s="82" t="s">
        <v>171</v>
      </c>
      <c r="D107" s="45" t="s">
        <v>536</v>
      </c>
      <c r="E107" s="45" t="s">
        <v>537</v>
      </c>
      <c r="F107" s="150" t="s">
        <v>538</v>
      </c>
      <c r="G107" s="46" t="s">
        <v>70</v>
      </c>
      <c r="H107" s="46" t="s">
        <v>71</v>
      </c>
      <c r="I107" s="151" t="s">
        <v>539</v>
      </c>
      <c r="J107" s="152">
        <v>4256</v>
      </c>
      <c r="K107" s="152">
        <v>16399</v>
      </c>
      <c r="L107" s="153" t="s">
        <v>79</v>
      </c>
      <c r="M107" s="153" t="s">
        <v>86</v>
      </c>
      <c r="N107" s="154">
        <v>0.26</v>
      </c>
      <c r="O107" s="52" t="s">
        <v>39</v>
      </c>
      <c r="P107" s="52" t="s">
        <v>40</v>
      </c>
      <c r="Q107" s="41">
        <v>129504.45</v>
      </c>
      <c r="R107" s="41">
        <v>6150</v>
      </c>
      <c r="S107" s="41">
        <v>1350</v>
      </c>
      <c r="T107" s="41">
        <v>225000</v>
      </c>
      <c r="U107" s="41">
        <v>0</v>
      </c>
      <c r="V107" s="41">
        <v>0</v>
      </c>
      <c r="W107" s="41">
        <v>0</v>
      </c>
      <c r="X107" s="41">
        <v>0</v>
      </c>
      <c r="Y107" s="41">
        <v>0</v>
      </c>
      <c r="Z107" s="155">
        <v>362004.45</v>
      </c>
      <c r="AA107" s="156">
        <v>15</v>
      </c>
    </row>
    <row r="108" spans="2:27" ht="108" x14ac:dyDescent="0.25">
      <c r="B108" s="351"/>
      <c r="C108" s="82" t="s">
        <v>176</v>
      </c>
      <c r="D108" s="167" t="s">
        <v>540</v>
      </c>
      <c r="E108" s="168" t="s">
        <v>541</v>
      </c>
      <c r="F108" s="169" t="s">
        <v>542</v>
      </c>
      <c r="G108" s="170" t="s">
        <v>70</v>
      </c>
      <c r="H108" s="170" t="s">
        <v>71</v>
      </c>
      <c r="I108" s="158" t="s">
        <v>543</v>
      </c>
      <c r="J108" s="141">
        <v>4500</v>
      </c>
      <c r="K108" s="141">
        <v>12125</v>
      </c>
      <c r="L108" s="159" t="s">
        <v>79</v>
      </c>
      <c r="M108" s="159" t="s">
        <v>86</v>
      </c>
      <c r="N108" s="171">
        <v>0.37109999999999999</v>
      </c>
      <c r="O108" s="145" t="s">
        <v>39</v>
      </c>
      <c r="P108" s="145" t="s">
        <v>40</v>
      </c>
      <c r="Q108" s="41">
        <v>215840.75</v>
      </c>
      <c r="R108" s="41">
        <v>10250</v>
      </c>
      <c r="S108" s="41">
        <v>2250</v>
      </c>
      <c r="T108" s="41">
        <v>375000</v>
      </c>
      <c r="U108" s="41">
        <v>0</v>
      </c>
      <c r="V108" s="41">
        <v>0</v>
      </c>
      <c r="W108" s="41">
        <v>0</v>
      </c>
      <c r="X108" s="41">
        <v>0</v>
      </c>
      <c r="Y108" s="41">
        <v>0</v>
      </c>
      <c r="Z108" s="155">
        <v>603340.75</v>
      </c>
      <c r="AA108" s="156">
        <v>25</v>
      </c>
    </row>
    <row r="109" spans="2:27" ht="132" x14ac:dyDescent="0.25">
      <c r="B109" s="351"/>
      <c r="C109" s="82" t="s">
        <v>181</v>
      </c>
      <c r="D109" s="172" t="s">
        <v>544</v>
      </c>
      <c r="E109" s="173" t="s">
        <v>545</v>
      </c>
      <c r="F109" s="150" t="s">
        <v>546</v>
      </c>
      <c r="G109" s="46" t="s">
        <v>70</v>
      </c>
      <c r="H109" s="46" t="s">
        <v>71</v>
      </c>
      <c r="I109" s="150" t="s">
        <v>547</v>
      </c>
      <c r="J109" s="152">
        <v>11480</v>
      </c>
      <c r="K109" s="152">
        <v>16399</v>
      </c>
      <c r="L109" s="153" t="s">
        <v>79</v>
      </c>
      <c r="M109" s="153" t="s">
        <v>86</v>
      </c>
      <c r="N109" s="154">
        <v>0.7</v>
      </c>
      <c r="O109" s="52" t="s">
        <v>39</v>
      </c>
      <c r="P109" s="52" t="s">
        <v>40</v>
      </c>
      <c r="Q109" s="41">
        <v>518017.8</v>
      </c>
      <c r="R109" s="41">
        <v>24600</v>
      </c>
      <c r="S109" s="41">
        <v>5400</v>
      </c>
      <c r="T109" s="41">
        <v>900000</v>
      </c>
      <c r="U109" s="41">
        <v>0</v>
      </c>
      <c r="V109" s="41">
        <v>0</v>
      </c>
      <c r="W109" s="41">
        <v>0</v>
      </c>
      <c r="X109" s="41">
        <v>0</v>
      </c>
      <c r="Y109" s="41">
        <v>0</v>
      </c>
      <c r="Z109" s="155">
        <v>1448017.8</v>
      </c>
      <c r="AA109" s="156">
        <v>60</v>
      </c>
    </row>
    <row r="110" spans="2:27" ht="84" x14ac:dyDescent="0.25">
      <c r="B110" s="351" t="s">
        <v>548</v>
      </c>
      <c r="C110" s="75" t="s">
        <v>194</v>
      </c>
      <c r="D110" s="174" t="s">
        <v>549</v>
      </c>
      <c r="E110" s="163" t="s">
        <v>550</v>
      </c>
      <c r="F110" s="139" t="s">
        <v>551</v>
      </c>
      <c r="G110" s="140" t="s">
        <v>70</v>
      </c>
      <c r="H110" s="140" t="s">
        <v>71</v>
      </c>
      <c r="I110" s="19" t="s">
        <v>552</v>
      </c>
      <c r="J110" s="141">
        <v>20.100000000000001</v>
      </c>
      <c r="K110" s="141">
        <v>21.9</v>
      </c>
      <c r="L110" s="175" t="s">
        <v>73</v>
      </c>
      <c r="M110" s="143" t="s">
        <v>38</v>
      </c>
      <c r="N110" s="144" t="s">
        <v>553</v>
      </c>
      <c r="O110" s="145" t="s">
        <v>39</v>
      </c>
      <c r="P110" s="145" t="s">
        <v>40</v>
      </c>
      <c r="Q110" s="53">
        <v>0</v>
      </c>
      <c r="R110" s="53">
        <v>0</v>
      </c>
      <c r="S110" s="53">
        <v>0</v>
      </c>
      <c r="T110" s="53">
        <v>480000</v>
      </c>
      <c r="U110" s="53">
        <v>0</v>
      </c>
      <c r="V110" s="53">
        <v>0</v>
      </c>
      <c r="W110" s="53">
        <v>0</v>
      </c>
      <c r="X110" s="53">
        <v>0</v>
      </c>
      <c r="Y110" s="53">
        <v>0</v>
      </c>
      <c r="Z110" s="148">
        <v>480000</v>
      </c>
      <c r="AA110" s="149"/>
    </row>
    <row r="111" spans="2:27" ht="96" x14ac:dyDescent="0.25">
      <c r="B111" s="351"/>
      <c r="C111" s="82" t="s">
        <v>199</v>
      </c>
      <c r="D111" s="172" t="s">
        <v>554</v>
      </c>
      <c r="E111" s="173" t="s">
        <v>555</v>
      </c>
      <c r="F111" s="150" t="s">
        <v>556</v>
      </c>
      <c r="G111" s="46" t="s">
        <v>70</v>
      </c>
      <c r="H111" s="46" t="s">
        <v>71</v>
      </c>
      <c r="I111" s="150" t="s">
        <v>557</v>
      </c>
      <c r="J111" s="152">
        <v>27</v>
      </c>
      <c r="K111" s="152">
        <v>31</v>
      </c>
      <c r="L111" s="153" t="s">
        <v>79</v>
      </c>
      <c r="M111" s="153" t="s">
        <v>86</v>
      </c>
      <c r="N111" s="154">
        <v>0.87</v>
      </c>
      <c r="O111" s="52" t="s">
        <v>39</v>
      </c>
      <c r="P111" s="52" t="s">
        <v>40</v>
      </c>
      <c r="Q111" s="41">
        <v>0</v>
      </c>
      <c r="R111" s="41">
        <v>0</v>
      </c>
      <c r="S111" s="41">
        <v>0</v>
      </c>
      <c r="T111" s="41">
        <v>96000</v>
      </c>
      <c r="U111" s="41">
        <v>0</v>
      </c>
      <c r="V111" s="41">
        <v>0</v>
      </c>
      <c r="W111" s="41">
        <v>0</v>
      </c>
      <c r="X111" s="41">
        <v>0</v>
      </c>
      <c r="Y111" s="41">
        <v>0</v>
      </c>
      <c r="Z111" s="155">
        <v>96000</v>
      </c>
      <c r="AA111" s="156">
        <v>20</v>
      </c>
    </row>
    <row r="112" spans="2:27" ht="108" x14ac:dyDescent="0.25">
      <c r="B112" s="351"/>
      <c r="C112" s="82" t="s">
        <v>204</v>
      </c>
      <c r="D112" s="157" t="s">
        <v>558</v>
      </c>
      <c r="E112" s="176" t="s">
        <v>559</v>
      </c>
      <c r="F112" s="139" t="s">
        <v>560</v>
      </c>
      <c r="G112" s="140" t="s">
        <v>70</v>
      </c>
      <c r="H112" s="140" t="s">
        <v>71</v>
      </c>
      <c r="I112" s="158" t="s">
        <v>561</v>
      </c>
      <c r="J112" s="141">
        <v>24</v>
      </c>
      <c r="K112" s="141">
        <v>26</v>
      </c>
      <c r="L112" s="142" t="s">
        <v>79</v>
      </c>
      <c r="M112" s="159" t="s">
        <v>86</v>
      </c>
      <c r="N112" s="177">
        <v>0.92300000000000004</v>
      </c>
      <c r="O112" s="145" t="s">
        <v>39</v>
      </c>
      <c r="P112" s="145" t="s">
        <v>40</v>
      </c>
      <c r="Q112" s="41">
        <v>0</v>
      </c>
      <c r="R112" s="41">
        <v>0</v>
      </c>
      <c r="S112" s="41">
        <v>0</v>
      </c>
      <c r="T112" s="41">
        <v>312000</v>
      </c>
      <c r="U112" s="41">
        <v>0</v>
      </c>
      <c r="V112" s="41">
        <v>0</v>
      </c>
      <c r="W112" s="41">
        <v>0</v>
      </c>
      <c r="X112" s="41">
        <v>0</v>
      </c>
      <c r="Y112" s="41">
        <v>0</v>
      </c>
      <c r="Z112" s="155">
        <v>312000</v>
      </c>
      <c r="AA112" s="156">
        <v>65</v>
      </c>
    </row>
    <row r="113" spans="2:27" ht="144" x14ac:dyDescent="0.25">
      <c r="B113" s="351"/>
      <c r="C113" s="82" t="s">
        <v>209</v>
      </c>
      <c r="D113" s="172" t="s">
        <v>562</v>
      </c>
      <c r="E113" s="173" t="s">
        <v>563</v>
      </c>
      <c r="F113" s="150" t="s">
        <v>564</v>
      </c>
      <c r="G113" s="46" t="s">
        <v>70</v>
      </c>
      <c r="H113" s="46" t="s">
        <v>71</v>
      </c>
      <c r="I113" s="150" t="s">
        <v>565</v>
      </c>
      <c r="J113" s="152">
        <v>12</v>
      </c>
      <c r="K113" s="152">
        <v>12</v>
      </c>
      <c r="L113" s="153" t="s">
        <v>79</v>
      </c>
      <c r="M113" s="153" t="s">
        <v>86</v>
      </c>
      <c r="N113" s="154">
        <v>1</v>
      </c>
      <c r="O113" s="52" t="s">
        <v>39</v>
      </c>
      <c r="P113" s="52" t="s">
        <v>40</v>
      </c>
      <c r="Q113" s="41">
        <v>0</v>
      </c>
      <c r="R113" s="41">
        <v>0</v>
      </c>
      <c r="S113" s="41">
        <v>0</v>
      </c>
      <c r="T113" s="41">
        <v>72000</v>
      </c>
      <c r="U113" s="41">
        <v>0</v>
      </c>
      <c r="V113" s="41">
        <v>0</v>
      </c>
      <c r="W113" s="41">
        <v>0</v>
      </c>
      <c r="X113" s="41">
        <v>0</v>
      </c>
      <c r="Y113" s="41">
        <v>0</v>
      </c>
      <c r="Z113" s="155">
        <v>72000</v>
      </c>
      <c r="AA113" s="156">
        <v>15</v>
      </c>
    </row>
    <row r="114" spans="2:27" ht="84" x14ac:dyDescent="0.25">
      <c r="B114" s="351" t="s">
        <v>566</v>
      </c>
      <c r="C114" s="75" t="s">
        <v>220</v>
      </c>
      <c r="D114" s="174" t="s">
        <v>567</v>
      </c>
      <c r="E114" s="163" t="s">
        <v>568</v>
      </c>
      <c r="F114" s="139" t="s">
        <v>569</v>
      </c>
      <c r="G114" s="140" t="s">
        <v>70</v>
      </c>
      <c r="H114" s="140" t="s">
        <v>71</v>
      </c>
      <c r="I114" s="19" t="s">
        <v>570</v>
      </c>
      <c r="J114" s="178">
        <v>1325.7</v>
      </c>
      <c r="K114" s="178">
        <v>1472</v>
      </c>
      <c r="L114" s="175" t="s">
        <v>73</v>
      </c>
      <c r="M114" s="143" t="s">
        <v>38</v>
      </c>
      <c r="N114" s="144" t="s">
        <v>571</v>
      </c>
      <c r="O114" s="145" t="s">
        <v>39</v>
      </c>
      <c r="P114" s="145" t="s">
        <v>40</v>
      </c>
      <c r="Q114" s="53">
        <v>671689</v>
      </c>
      <c r="R114" s="53">
        <v>191000</v>
      </c>
      <c r="S114" s="53">
        <v>15000</v>
      </c>
      <c r="T114" s="53">
        <v>0</v>
      </c>
      <c r="U114" s="53">
        <v>0</v>
      </c>
      <c r="V114" s="53">
        <v>0</v>
      </c>
      <c r="W114" s="53">
        <v>0</v>
      </c>
      <c r="X114" s="53">
        <v>0</v>
      </c>
      <c r="Y114" s="53">
        <v>0</v>
      </c>
      <c r="Z114" s="148">
        <v>877689</v>
      </c>
      <c r="AA114" s="149"/>
    </row>
    <row r="115" spans="2:27" ht="96" x14ac:dyDescent="0.25">
      <c r="B115" s="351"/>
      <c r="C115" s="82" t="s">
        <v>225</v>
      </c>
      <c r="D115" s="172" t="s">
        <v>572</v>
      </c>
      <c r="E115" s="173" t="s">
        <v>573</v>
      </c>
      <c r="F115" s="150" t="s">
        <v>574</v>
      </c>
      <c r="G115" s="46" t="s">
        <v>70</v>
      </c>
      <c r="H115" s="46" t="s">
        <v>71</v>
      </c>
      <c r="I115" s="150" t="s">
        <v>575</v>
      </c>
      <c r="J115" s="152">
        <v>15</v>
      </c>
      <c r="K115" s="152">
        <v>20</v>
      </c>
      <c r="L115" s="153" t="s">
        <v>79</v>
      </c>
      <c r="M115" s="153" t="s">
        <v>86</v>
      </c>
      <c r="N115" s="154">
        <v>0.75</v>
      </c>
      <c r="O115" s="52" t="s">
        <v>39</v>
      </c>
      <c r="P115" s="52" t="s">
        <v>40</v>
      </c>
      <c r="Q115" s="41">
        <v>134337.79999999999</v>
      </c>
      <c r="R115" s="41">
        <v>38200</v>
      </c>
      <c r="S115" s="41">
        <v>3000</v>
      </c>
      <c r="T115" s="41">
        <v>0</v>
      </c>
      <c r="U115" s="41">
        <v>0</v>
      </c>
      <c r="V115" s="41">
        <v>0</v>
      </c>
      <c r="W115" s="41">
        <v>0</v>
      </c>
      <c r="X115" s="41">
        <v>0</v>
      </c>
      <c r="Y115" s="41">
        <v>0</v>
      </c>
      <c r="Z115" s="155">
        <v>175537.8</v>
      </c>
      <c r="AA115" s="156">
        <v>20</v>
      </c>
    </row>
    <row r="116" spans="2:27" ht="72" x14ac:dyDescent="0.25">
      <c r="B116" s="351"/>
      <c r="C116" s="82" t="s">
        <v>230</v>
      </c>
      <c r="D116" s="167" t="s">
        <v>576</v>
      </c>
      <c r="E116" s="167" t="s">
        <v>577</v>
      </c>
      <c r="F116" s="169" t="s">
        <v>578</v>
      </c>
      <c r="G116" s="170" t="s">
        <v>70</v>
      </c>
      <c r="H116" s="170" t="s">
        <v>71</v>
      </c>
      <c r="I116" s="158" t="s">
        <v>579</v>
      </c>
      <c r="J116" s="141">
        <v>3000</v>
      </c>
      <c r="K116" s="141">
        <v>3600</v>
      </c>
      <c r="L116" s="159" t="s">
        <v>79</v>
      </c>
      <c r="M116" s="159" t="s">
        <v>86</v>
      </c>
      <c r="N116" s="171">
        <v>0.83330000000000004</v>
      </c>
      <c r="O116" s="145" t="s">
        <v>39</v>
      </c>
      <c r="P116" s="145" t="s">
        <v>40</v>
      </c>
      <c r="Q116" s="41">
        <v>100753.35</v>
      </c>
      <c r="R116" s="41">
        <v>28650</v>
      </c>
      <c r="S116" s="41">
        <v>2250</v>
      </c>
      <c r="T116" s="41">
        <v>0</v>
      </c>
      <c r="U116" s="41">
        <v>0</v>
      </c>
      <c r="V116" s="41">
        <v>0</v>
      </c>
      <c r="W116" s="41">
        <v>0</v>
      </c>
      <c r="X116" s="41">
        <v>0</v>
      </c>
      <c r="Y116" s="41">
        <v>0</v>
      </c>
      <c r="Z116" s="155">
        <v>131653.35</v>
      </c>
      <c r="AA116" s="156">
        <v>15</v>
      </c>
    </row>
    <row r="117" spans="2:27" ht="84" x14ac:dyDescent="0.25">
      <c r="B117" s="351"/>
      <c r="C117" s="82" t="s">
        <v>235</v>
      </c>
      <c r="D117" s="172" t="s">
        <v>580</v>
      </c>
      <c r="E117" s="179" t="s">
        <v>581</v>
      </c>
      <c r="F117" s="150" t="s">
        <v>582</v>
      </c>
      <c r="G117" s="46" t="s">
        <v>70</v>
      </c>
      <c r="H117" s="46" t="s">
        <v>71</v>
      </c>
      <c r="I117" s="150" t="s">
        <v>583</v>
      </c>
      <c r="J117" s="152">
        <v>3600</v>
      </c>
      <c r="K117" s="152">
        <v>3700</v>
      </c>
      <c r="L117" s="153" t="s">
        <v>79</v>
      </c>
      <c r="M117" s="153" t="s">
        <v>86</v>
      </c>
      <c r="N117" s="180">
        <v>0.97270000000000001</v>
      </c>
      <c r="O117" s="52" t="s">
        <v>39</v>
      </c>
      <c r="P117" s="52" t="s">
        <v>40</v>
      </c>
      <c r="Q117" s="41">
        <v>235091.15000000002</v>
      </c>
      <c r="R117" s="41">
        <v>66850.000000000015</v>
      </c>
      <c r="S117" s="41">
        <v>5250.0000000000009</v>
      </c>
      <c r="T117" s="41">
        <v>0</v>
      </c>
      <c r="U117" s="41">
        <v>0</v>
      </c>
      <c r="V117" s="41">
        <v>0</v>
      </c>
      <c r="W117" s="41">
        <v>0</v>
      </c>
      <c r="X117" s="41">
        <v>0</v>
      </c>
      <c r="Y117" s="41">
        <v>0</v>
      </c>
      <c r="Z117" s="155">
        <v>307191.15000000008</v>
      </c>
      <c r="AA117" s="156">
        <v>35.000000000000007</v>
      </c>
    </row>
    <row r="118" spans="2:27" ht="84" x14ac:dyDescent="0.25">
      <c r="B118" s="351"/>
      <c r="C118" s="82" t="s">
        <v>240</v>
      </c>
      <c r="D118" s="167" t="s">
        <v>584</v>
      </c>
      <c r="E118" s="181" t="s">
        <v>585</v>
      </c>
      <c r="F118" s="169" t="s">
        <v>586</v>
      </c>
      <c r="G118" s="170" t="s">
        <v>70</v>
      </c>
      <c r="H118" s="170" t="s">
        <v>71</v>
      </c>
      <c r="I118" s="169" t="s">
        <v>587</v>
      </c>
      <c r="J118" s="141">
        <v>4</v>
      </c>
      <c r="K118" s="141">
        <v>20</v>
      </c>
      <c r="L118" s="159" t="s">
        <v>79</v>
      </c>
      <c r="M118" s="159" t="s">
        <v>86</v>
      </c>
      <c r="N118" s="182">
        <v>0.2</v>
      </c>
      <c r="O118" s="145" t="s">
        <v>39</v>
      </c>
      <c r="P118" s="145" t="s">
        <v>40</v>
      </c>
      <c r="Q118" s="41">
        <v>201506.7</v>
      </c>
      <c r="R118" s="41">
        <v>57300</v>
      </c>
      <c r="S118" s="41">
        <v>4500</v>
      </c>
      <c r="T118" s="41">
        <v>0</v>
      </c>
      <c r="U118" s="41">
        <v>0</v>
      </c>
      <c r="V118" s="41">
        <v>0</v>
      </c>
      <c r="W118" s="41">
        <v>0</v>
      </c>
      <c r="X118" s="41">
        <v>0</v>
      </c>
      <c r="Y118" s="41">
        <v>0</v>
      </c>
      <c r="Z118" s="155">
        <v>263306.7</v>
      </c>
      <c r="AA118" s="156">
        <v>30</v>
      </c>
    </row>
    <row r="119" spans="2:27" ht="48" x14ac:dyDescent="0.25">
      <c r="B119" s="351" t="s">
        <v>588</v>
      </c>
      <c r="C119" s="75" t="s">
        <v>256</v>
      </c>
      <c r="D119" s="174" t="s">
        <v>589</v>
      </c>
      <c r="E119" s="183" t="s">
        <v>590</v>
      </c>
      <c r="F119" s="139" t="s">
        <v>591</v>
      </c>
      <c r="G119" s="140" t="s">
        <v>70</v>
      </c>
      <c r="H119" s="140" t="s">
        <v>71</v>
      </c>
      <c r="I119" s="139" t="s">
        <v>592</v>
      </c>
      <c r="J119" s="141">
        <v>452</v>
      </c>
      <c r="K119" s="141">
        <v>15262</v>
      </c>
      <c r="L119" s="175" t="s">
        <v>73</v>
      </c>
      <c r="M119" s="159" t="s">
        <v>80</v>
      </c>
      <c r="N119" s="144" t="s">
        <v>593</v>
      </c>
      <c r="O119" s="145" t="s">
        <v>39</v>
      </c>
      <c r="P119" s="145" t="s">
        <v>40</v>
      </c>
      <c r="Q119" s="53">
        <v>503225</v>
      </c>
      <c r="R119" s="53">
        <v>19000</v>
      </c>
      <c r="S119" s="53">
        <v>4000</v>
      </c>
      <c r="T119" s="53">
        <v>0</v>
      </c>
      <c r="U119" s="53">
        <v>0</v>
      </c>
      <c r="V119" s="53">
        <v>0</v>
      </c>
      <c r="W119" s="53">
        <v>0</v>
      </c>
      <c r="X119" s="53">
        <v>0</v>
      </c>
      <c r="Y119" s="53">
        <v>0</v>
      </c>
      <c r="Z119" s="148">
        <v>526225</v>
      </c>
      <c r="AA119" s="149"/>
    </row>
    <row r="120" spans="2:27" ht="96" x14ac:dyDescent="0.25">
      <c r="B120" s="351"/>
      <c r="C120" s="82" t="s">
        <v>261</v>
      </c>
      <c r="D120" s="172" t="s">
        <v>594</v>
      </c>
      <c r="E120" s="45" t="s">
        <v>595</v>
      </c>
      <c r="F120" s="150" t="s">
        <v>596</v>
      </c>
      <c r="G120" s="46" t="s">
        <v>70</v>
      </c>
      <c r="H120" s="46" t="s">
        <v>71</v>
      </c>
      <c r="I120" s="150" t="s">
        <v>597</v>
      </c>
      <c r="J120" s="152">
        <v>32</v>
      </c>
      <c r="K120" s="152">
        <v>68</v>
      </c>
      <c r="L120" s="153" t="s">
        <v>79</v>
      </c>
      <c r="M120" s="153" t="s">
        <v>86</v>
      </c>
      <c r="N120" s="180">
        <v>0.47049999999999997</v>
      </c>
      <c r="O120" s="52" t="s">
        <v>39</v>
      </c>
      <c r="P120" s="52" t="s">
        <v>40</v>
      </c>
      <c r="Q120" s="41">
        <v>125806.25</v>
      </c>
      <c r="R120" s="41">
        <v>4750</v>
      </c>
      <c r="S120" s="41">
        <v>1000</v>
      </c>
      <c r="T120" s="41">
        <v>0</v>
      </c>
      <c r="U120" s="41">
        <v>0</v>
      </c>
      <c r="V120" s="41">
        <v>0</v>
      </c>
      <c r="W120" s="41">
        <v>0</v>
      </c>
      <c r="X120" s="41">
        <v>0</v>
      </c>
      <c r="Y120" s="41">
        <v>0</v>
      </c>
      <c r="Z120" s="155">
        <v>131556.25</v>
      </c>
      <c r="AA120" s="156">
        <v>25</v>
      </c>
    </row>
    <row r="121" spans="2:27" ht="156" x14ac:dyDescent="0.25">
      <c r="B121" s="351"/>
      <c r="C121" s="82" t="s">
        <v>598</v>
      </c>
      <c r="D121" s="167" t="s">
        <v>599</v>
      </c>
      <c r="E121" s="167" t="s">
        <v>600</v>
      </c>
      <c r="F121" s="169" t="s">
        <v>601</v>
      </c>
      <c r="G121" s="170" t="s">
        <v>70</v>
      </c>
      <c r="H121" s="170" t="s">
        <v>71</v>
      </c>
      <c r="I121" s="158" t="s">
        <v>602</v>
      </c>
      <c r="J121" s="141">
        <v>1000</v>
      </c>
      <c r="K121" s="141">
        <v>1400</v>
      </c>
      <c r="L121" s="159" t="s">
        <v>79</v>
      </c>
      <c r="M121" s="159" t="s">
        <v>86</v>
      </c>
      <c r="N121" s="171">
        <v>0.71419999999999995</v>
      </c>
      <c r="O121" s="145" t="s">
        <v>39</v>
      </c>
      <c r="P121" s="145" t="s">
        <v>40</v>
      </c>
      <c r="Q121" s="41">
        <v>377418.75</v>
      </c>
      <c r="R121" s="41">
        <v>14250</v>
      </c>
      <c r="S121" s="41">
        <v>3000</v>
      </c>
      <c r="T121" s="41">
        <v>0</v>
      </c>
      <c r="U121" s="41">
        <v>0</v>
      </c>
      <c r="V121" s="41">
        <v>0</v>
      </c>
      <c r="W121" s="41">
        <v>0</v>
      </c>
      <c r="X121" s="41">
        <v>0</v>
      </c>
      <c r="Y121" s="41">
        <v>0</v>
      </c>
      <c r="Z121" s="155">
        <v>394668.75</v>
      </c>
      <c r="AA121" s="156">
        <v>75</v>
      </c>
    </row>
    <row r="122" spans="2:27" ht="70.5" customHeight="1" x14ac:dyDescent="0.25">
      <c r="B122" s="351" t="s">
        <v>603</v>
      </c>
      <c r="C122" s="75" t="s">
        <v>267</v>
      </c>
      <c r="D122" s="174" t="s">
        <v>604</v>
      </c>
      <c r="E122" s="163" t="s">
        <v>605</v>
      </c>
      <c r="F122" s="139" t="s">
        <v>606</v>
      </c>
      <c r="G122" s="140" t="s">
        <v>70</v>
      </c>
      <c r="H122" s="140" t="s">
        <v>71</v>
      </c>
      <c r="I122" s="139" t="s">
        <v>607</v>
      </c>
      <c r="J122" s="141">
        <v>6800</v>
      </c>
      <c r="K122" s="141">
        <v>75000</v>
      </c>
      <c r="L122" s="175" t="s">
        <v>73</v>
      </c>
      <c r="M122" s="159" t="s">
        <v>80</v>
      </c>
      <c r="N122" s="144" t="s">
        <v>608</v>
      </c>
      <c r="O122" s="145" t="s">
        <v>39</v>
      </c>
      <c r="P122" s="145" t="s">
        <v>40</v>
      </c>
      <c r="Q122" s="53">
        <v>543539</v>
      </c>
      <c r="R122" s="53">
        <v>45000</v>
      </c>
      <c r="S122" s="53">
        <v>4000</v>
      </c>
      <c r="T122" s="53">
        <v>0</v>
      </c>
      <c r="U122" s="53">
        <v>0</v>
      </c>
      <c r="V122" s="53">
        <v>0</v>
      </c>
      <c r="W122" s="53">
        <v>0</v>
      </c>
      <c r="X122" s="53">
        <v>0</v>
      </c>
      <c r="Y122" s="53">
        <v>0</v>
      </c>
      <c r="Z122" s="148">
        <v>592539</v>
      </c>
      <c r="AA122" s="149"/>
    </row>
    <row r="123" spans="2:27" ht="84" x14ac:dyDescent="0.25">
      <c r="B123" s="351"/>
      <c r="C123" s="82" t="s">
        <v>273</v>
      </c>
      <c r="D123" s="172" t="s">
        <v>609</v>
      </c>
      <c r="E123" s="45" t="s">
        <v>610</v>
      </c>
      <c r="F123" s="150" t="s">
        <v>611</v>
      </c>
      <c r="G123" s="46" t="s">
        <v>70</v>
      </c>
      <c r="H123" s="46" t="s">
        <v>71</v>
      </c>
      <c r="I123" s="150" t="s">
        <v>612</v>
      </c>
      <c r="J123" s="152">
        <v>6</v>
      </c>
      <c r="K123" s="152">
        <v>6</v>
      </c>
      <c r="L123" s="153" t="s">
        <v>79</v>
      </c>
      <c r="M123" s="153" t="s">
        <v>86</v>
      </c>
      <c r="N123" s="180">
        <v>1</v>
      </c>
      <c r="O123" s="52" t="s">
        <v>39</v>
      </c>
      <c r="P123" s="52" t="s">
        <v>40</v>
      </c>
      <c r="Q123" s="41">
        <v>135884.75</v>
      </c>
      <c r="R123" s="41">
        <v>11250</v>
      </c>
      <c r="S123" s="41">
        <v>1000</v>
      </c>
      <c r="T123" s="41">
        <v>0</v>
      </c>
      <c r="U123" s="41">
        <v>0</v>
      </c>
      <c r="V123" s="41">
        <v>0</v>
      </c>
      <c r="W123" s="41">
        <v>0</v>
      </c>
      <c r="X123" s="41">
        <v>0</v>
      </c>
      <c r="Y123" s="41">
        <v>0</v>
      </c>
      <c r="Z123" s="155">
        <v>148134.75</v>
      </c>
      <c r="AA123" s="156">
        <v>25</v>
      </c>
    </row>
    <row r="124" spans="2:27" ht="96" x14ac:dyDescent="0.25">
      <c r="B124" s="351"/>
      <c r="C124" s="82" t="s">
        <v>278</v>
      </c>
      <c r="D124" s="167" t="s">
        <v>613</v>
      </c>
      <c r="E124" s="184" t="s">
        <v>614</v>
      </c>
      <c r="F124" s="169" t="s">
        <v>615</v>
      </c>
      <c r="G124" s="170" t="s">
        <v>70</v>
      </c>
      <c r="H124" s="170" t="s">
        <v>71</v>
      </c>
      <c r="I124" s="158" t="s">
        <v>616</v>
      </c>
      <c r="J124" s="141">
        <v>6</v>
      </c>
      <c r="K124" s="141">
        <v>6</v>
      </c>
      <c r="L124" s="159" t="s">
        <v>79</v>
      </c>
      <c r="M124" s="159" t="s">
        <v>86</v>
      </c>
      <c r="N124" s="182">
        <v>1</v>
      </c>
      <c r="O124" s="145" t="s">
        <v>39</v>
      </c>
      <c r="P124" s="145" t="s">
        <v>40</v>
      </c>
      <c r="Q124" s="41">
        <v>163061.70000000001</v>
      </c>
      <c r="R124" s="41">
        <v>13500</v>
      </c>
      <c r="S124" s="41">
        <v>1200</v>
      </c>
      <c r="T124" s="41">
        <v>0</v>
      </c>
      <c r="U124" s="41">
        <v>0</v>
      </c>
      <c r="V124" s="41">
        <v>0</v>
      </c>
      <c r="W124" s="41">
        <v>0</v>
      </c>
      <c r="X124" s="41">
        <v>0</v>
      </c>
      <c r="Y124" s="41">
        <v>0</v>
      </c>
      <c r="Z124" s="155">
        <v>177761.7</v>
      </c>
      <c r="AA124" s="156">
        <v>30</v>
      </c>
    </row>
    <row r="125" spans="2:27" ht="96" x14ac:dyDescent="0.25">
      <c r="B125" s="351"/>
      <c r="C125" s="82" t="s">
        <v>617</v>
      </c>
      <c r="D125" s="172" t="s">
        <v>618</v>
      </c>
      <c r="E125" s="45" t="s">
        <v>619</v>
      </c>
      <c r="F125" s="150" t="s">
        <v>620</v>
      </c>
      <c r="G125" s="46" t="s">
        <v>70</v>
      </c>
      <c r="H125" s="46" t="s">
        <v>71</v>
      </c>
      <c r="I125" s="150" t="s">
        <v>621</v>
      </c>
      <c r="J125" s="152">
        <v>13</v>
      </c>
      <c r="K125" s="152">
        <v>13</v>
      </c>
      <c r="L125" s="153" t="s">
        <v>79</v>
      </c>
      <c r="M125" s="153" t="s">
        <v>86</v>
      </c>
      <c r="N125" s="180">
        <v>1</v>
      </c>
      <c r="O125" s="52" t="s">
        <v>39</v>
      </c>
      <c r="P125" s="52" t="s">
        <v>40</v>
      </c>
      <c r="Q125" s="41">
        <v>244592.55</v>
      </c>
      <c r="R125" s="41">
        <v>20250</v>
      </c>
      <c r="S125" s="41">
        <v>1800</v>
      </c>
      <c r="T125" s="41">
        <v>0</v>
      </c>
      <c r="U125" s="41">
        <v>0</v>
      </c>
      <c r="V125" s="41">
        <v>0</v>
      </c>
      <c r="W125" s="41">
        <v>0</v>
      </c>
      <c r="X125" s="41">
        <v>0</v>
      </c>
      <c r="Y125" s="41">
        <v>0</v>
      </c>
      <c r="Z125" s="155">
        <v>266642.55</v>
      </c>
      <c r="AA125" s="156">
        <v>45</v>
      </c>
    </row>
    <row r="126" spans="2:27" ht="40.5" x14ac:dyDescent="0.25">
      <c r="B126" s="351" t="s">
        <v>622</v>
      </c>
      <c r="C126" s="75" t="s">
        <v>284</v>
      </c>
      <c r="D126" s="174" t="s">
        <v>623</v>
      </c>
      <c r="E126" s="185" t="s">
        <v>624</v>
      </c>
      <c r="F126" s="139" t="s">
        <v>625</v>
      </c>
      <c r="G126" s="140" t="s">
        <v>70</v>
      </c>
      <c r="H126" s="140" t="s">
        <v>71</v>
      </c>
      <c r="I126" s="139" t="s">
        <v>626</v>
      </c>
      <c r="J126" s="141">
        <v>13</v>
      </c>
      <c r="K126" s="141">
        <v>18</v>
      </c>
      <c r="L126" s="175" t="s">
        <v>73</v>
      </c>
      <c r="M126" s="159" t="s">
        <v>80</v>
      </c>
      <c r="N126" s="144" t="s">
        <v>627</v>
      </c>
      <c r="O126" s="145" t="s">
        <v>39</v>
      </c>
      <c r="P126" s="145" t="s">
        <v>40</v>
      </c>
      <c r="Q126" s="53">
        <v>1691200</v>
      </c>
      <c r="R126" s="53">
        <v>1345993</v>
      </c>
      <c r="S126" s="53">
        <v>173000</v>
      </c>
      <c r="T126" s="53">
        <v>0</v>
      </c>
      <c r="U126" s="53">
        <v>0</v>
      </c>
      <c r="V126" s="53">
        <v>0</v>
      </c>
      <c r="W126" s="53">
        <v>0</v>
      </c>
      <c r="X126" s="53">
        <v>0</v>
      </c>
      <c r="Y126" s="53">
        <v>6000000</v>
      </c>
      <c r="Z126" s="148">
        <v>9210193</v>
      </c>
      <c r="AA126" s="149"/>
    </row>
    <row r="127" spans="2:27" ht="60" x14ac:dyDescent="0.25">
      <c r="B127" s="351"/>
      <c r="C127" s="82" t="s">
        <v>289</v>
      </c>
      <c r="D127" s="172" t="s">
        <v>628</v>
      </c>
      <c r="E127" s="45" t="s">
        <v>629</v>
      </c>
      <c r="F127" s="150" t="s">
        <v>630</v>
      </c>
      <c r="G127" s="46" t="s">
        <v>70</v>
      </c>
      <c r="H127" s="46" t="s">
        <v>71</v>
      </c>
      <c r="I127" s="150" t="s">
        <v>631</v>
      </c>
      <c r="J127" s="152">
        <v>5</v>
      </c>
      <c r="K127" s="152">
        <v>8</v>
      </c>
      <c r="L127" s="153" t="s">
        <v>79</v>
      </c>
      <c r="M127" s="153" t="s">
        <v>86</v>
      </c>
      <c r="N127" s="180">
        <v>0.625</v>
      </c>
      <c r="O127" s="52" t="s">
        <v>39</v>
      </c>
      <c r="P127" s="52" t="s">
        <v>40</v>
      </c>
      <c r="Q127" s="41">
        <v>1014720</v>
      </c>
      <c r="R127" s="41">
        <v>807595.8</v>
      </c>
      <c r="S127" s="41">
        <v>103800</v>
      </c>
      <c r="T127" s="41">
        <v>0</v>
      </c>
      <c r="U127" s="41">
        <v>0</v>
      </c>
      <c r="V127" s="41">
        <v>0</v>
      </c>
      <c r="W127" s="41">
        <v>0</v>
      </c>
      <c r="X127" s="41">
        <v>0</v>
      </c>
      <c r="Y127" s="41">
        <v>3600000</v>
      </c>
      <c r="Z127" s="155">
        <v>5526115.7999999998</v>
      </c>
      <c r="AA127" s="156">
        <v>60</v>
      </c>
    </row>
    <row r="128" spans="2:27" ht="60" x14ac:dyDescent="0.25">
      <c r="B128" s="351"/>
      <c r="C128" s="82" t="s">
        <v>294</v>
      </c>
      <c r="D128" s="157" t="s">
        <v>632</v>
      </c>
      <c r="E128" s="138" t="s">
        <v>633</v>
      </c>
      <c r="F128" s="139" t="s">
        <v>634</v>
      </c>
      <c r="G128" s="140" t="s">
        <v>70</v>
      </c>
      <c r="H128" s="140" t="s">
        <v>71</v>
      </c>
      <c r="I128" s="139" t="s">
        <v>635</v>
      </c>
      <c r="J128" s="141">
        <v>8</v>
      </c>
      <c r="K128" s="141">
        <v>10</v>
      </c>
      <c r="L128" s="159" t="s">
        <v>79</v>
      </c>
      <c r="M128" s="159" t="s">
        <v>86</v>
      </c>
      <c r="N128" s="160">
        <v>0.8</v>
      </c>
      <c r="O128" s="145" t="s">
        <v>39</v>
      </c>
      <c r="P128" s="145" t="s">
        <v>40</v>
      </c>
      <c r="Q128" s="41">
        <v>676480</v>
      </c>
      <c r="R128" s="41">
        <v>538397.19999999995</v>
      </c>
      <c r="S128" s="41">
        <v>69200</v>
      </c>
      <c r="T128" s="41">
        <v>0</v>
      </c>
      <c r="U128" s="41">
        <v>0</v>
      </c>
      <c r="V128" s="41">
        <v>0</v>
      </c>
      <c r="W128" s="41">
        <v>0</v>
      </c>
      <c r="X128" s="41">
        <v>0</v>
      </c>
      <c r="Y128" s="41">
        <v>2400000</v>
      </c>
      <c r="Z128" s="155">
        <v>3684077.2</v>
      </c>
      <c r="AA128" s="156">
        <v>40</v>
      </c>
    </row>
    <row r="129" spans="2:27" ht="84" x14ac:dyDescent="0.25">
      <c r="B129" s="351" t="s">
        <v>636</v>
      </c>
      <c r="C129" s="75" t="s">
        <v>305</v>
      </c>
      <c r="D129" s="174" t="s">
        <v>637</v>
      </c>
      <c r="E129" s="163" t="s">
        <v>638</v>
      </c>
      <c r="F129" s="139" t="s">
        <v>639</v>
      </c>
      <c r="G129" s="140" t="s">
        <v>70</v>
      </c>
      <c r="H129" s="140" t="s">
        <v>71</v>
      </c>
      <c r="I129" s="19" t="s">
        <v>640</v>
      </c>
      <c r="J129" s="141">
        <v>883</v>
      </c>
      <c r="K129" s="141">
        <v>2813.6</v>
      </c>
      <c r="L129" s="175" t="s">
        <v>73</v>
      </c>
      <c r="M129" s="186" t="s">
        <v>38</v>
      </c>
      <c r="N129" s="187">
        <v>0.31</v>
      </c>
      <c r="O129" s="145" t="s">
        <v>39</v>
      </c>
      <c r="P129" s="145" t="s">
        <v>40</v>
      </c>
      <c r="Q129" s="53">
        <v>189494</v>
      </c>
      <c r="R129" s="53">
        <v>32000</v>
      </c>
      <c r="S129" s="53">
        <v>6000</v>
      </c>
      <c r="T129" s="53">
        <v>0</v>
      </c>
      <c r="U129" s="53">
        <v>0</v>
      </c>
      <c r="V129" s="53">
        <v>0</v>
      </c>
      <c r="W129" s="53">
        <v>0</v>
      </c>
      <c r="X129" s="53">
        <v>0</v>
      </c>
      <c r="Y129" s="53">
        <v>0</v>
      </c>
      <c r="Z129" s="148">
        <v>227494</v>
      </c>
      <c r="AA129" s="149"/>
    </row>
    <row r="130" spans="2:27" ht="72" x14ac:dyDescent="0.25">
      <c r="B130" s="351"/>
      <c r="C130" s="82" t="s">
        <v>310</v>
      </c>
      <c r="D130" s="172" t="s">
        <v>641</v>
      </c>
      <c r="E130" s="45" t="s">
        <v>642</v>
      </c>
      <c r="F130" s="150" t="s">
        <v>643</v>
      </c>
      <c r="G130" s="46" t="s">
        <v>70</v>
      </c>
      <c r="H130" s="46" t="s">
        <v>71</v>
      </c>
      <c r="I130" s="150" t="s">
        <v>644</v>
      </c>
      <c r="J130" s="152">
        <v>10</v>
      </c>
      <c r="K130" s="152">
        <v>12</v>
      </c>
      <c r="L130" s="153" t="s">
        <v>79</v>
      </c>
      <c r="M130" s="153" t="s">
        <v>86</v>
      </c>
      <c r="N130" s="180">
        <v>0.83330000000000004</v>
      </c>
      <c r="O130" s="52" t="s">
        <v>39</v>
      </c>
      <c r="P130" s="52" t="s">
        <v>40</v>
      </c>
      <c r="Q130" s="41">
        <v>37898.800000000003</v>
      </c>
      <c r="R130" s="41">
        <v>6400.0000000000009</v>
      </c>
      <c r="S130" s="41">
        <v>1200.0000000000002</v>
      </c>
      <c r="T130" s="41">
        <v>0</v>
      </c>
      <c r="U130" s="41">
        <v>0</v>
      </c>
      <c r="V130" s="41">
        <v>0</v>
      </c>
      <c r="W130" s="41">
        <v>0</v>
      </c>
      <c r="X130" s="41">
        <v>0</v>
      </c>
      <c r="Y130" s="41">
        <v>0</v>
      </c>
      <c r="Z130" s="155">
        <v>45498.80000000001</v>
      </c>
      <c r="AA130" s="156">
        <v>20.000000000000004</v>
      </c>
    </row>
    <row r="131" spans="2:27" ht="96" x14ac:dyDescent="0.25">
      <c r="B131" s="351"/>
      <c r="C131" s="82" t="s">
        <v>315</v>
      </c>
      <c r="D131" s="157" t="s">
        <v>645</v>
      </c>
      <c r="E131" s="138" t="s">
        <v>646</v>
      </c>
      <c r="F131" s="139" t="s">
        <v>647</v>
      </c>
      <c r="G131" s="140" t="s">
        <v>70</v>
      </c>
      <c r="H131" s="140" t="s">
        <v>71</v>
      </c>
      <c r="I131" s="139" t="s">
        <v>648</v>
      </c>
      <c r="J131" s="141">
        <v>700</v>
      </c>
      <c r="K131" s="141">
        <v>1400</v>
      </c>
      <c r="L131" s="159" t="s">
        <v>79</v>
      </c>
      <c r="M131" s="159" t="s">
        <v>86</v>
      </c>
      <c r="N131" s="160">
        <v>0.5</v>
      </c>
      <c r="O131" s="145" t="s">
        <v>39</v>
      </c>
      <c r="P131" s="145" t="s">
        <v>40</v>
      </c>
      <c r="Q131" s="41">
        <v>132645.79999999999</v>
      </c>
      <c r="R131" s="41">
        <v>22400</v>
      </c>
      <c r="S131" s="41">
        <v>4200</v>
      </c>
      <c r="T131" s="41">
        <v>0</v>
      </c>
      <c r="U131" s="41">
        <v>0</v>
      </c>
      <c r="V131" s="41">
        <v>0</v>
      </c>
      <c r="W131" s="41">
        <v>0</v>
      </c>
      <c r="X131" s="41">
        <v>0</v>
      </c>
      <c r="Y131" s="41">
        <v>0</v>
      </c>
      <c r="Z131" s="155">
        <v>159245.79999999999</v>
      </c>
      <c r="AA131" s="156">
        <v>70</v>
      </c>
    </row>
    <row r="132" spans="2:27" ht="132" x14ac:dyDescent="0.25">
      <c r="B132" s="351"/>
      <c r="C132" s="82" t="s">
        <v>320</v>
      </c>
      <c r="D132" s="172" t="s">
        <v>649</v>
      </c>
      <c r="E132" s="45" t="s">
        <v>650</v>
      </c>
      <c r="F132" s="150" t="s">
        <v>651</v>
      </c>
      <c r="G132" s="46" t="s">
        <v>70</v>
      </c>
      <c r="H132" s="46" t="s">
        <v>71</v>
      </c>
      <c r="I132" s="150" t="s">
        <v>652</v>
      </c>
      <c r="J132" s="152">
        <v>2000</v>
      </c>
      <c r="K132" s="152">
        <v>7500</v>
      </c>
      <c r="L132" s="153" t="s">
        <v>79</v>
      </c>
      <c r="M132" s="153" t="s">
        <v>86</v>
      </c>
      <c r="N132" s="180">
        <v>0.2666</v>
      </c>
      <c r="O132" s="52" t="s">
        <v>39</v>
      </c>
      <c r="P132" s="52" t="s">
        <v>40</v>
      </c>
      <c r="Q132" s="41">
        <v>18949.400000000001</v>
      </c>
      <c r="R132" s="41">
        <v>3200.0000000000005</v>
      </c>
      <c r="S132" s="41">
        <v>600.00000000000011</v>
      </c>
      <c r="T132" s="41">
        <v>0</v>
      </c>
      <c r="U132" s="41">
        <v>0</v>
      </c>
      <c r="V132" s="41">
        <v>0</v>
      </c>
      <c r="W132" s="41">
        <v>0</v>
      </c>
      <c r="X132" s="41">
        <v>0</v>
      </c>
      <c r="Y132" s="41">
        <v>0</v>
      </c>
      <c r="Z132" s="155">
        <v>22749.400000000005</v>
      </c>
      <c r="AA132" s="156">
        <v>10.000000000000002</v>
      </c>
    </row>
    <row r="133" spans="2:27" ht="84" x14ac:dyDescent="0.25">
      <c r="B133" s="351" t="s">
        <v>653</v>
      </c>
      <c r="C133" s="75" t="s">
        <v>326</v>
      </c>
      <c r="D133" s="174" t="s">
        <v>654</v>
      </c>
      <c r="E133" s="163" t="s">
        <v>655</v>
      </c>
      <c r="F133" s="139" t="s">
        <v>656</v>
      </c>
      <c r="G133" s="140" t="s">
        <v>70</v>
      </c>
      <c r="H133" s="140" t="s">
        <v>71</v>
      </c>
      <c r="I133" s="19" t="s">
        <v>657</v>
      </c>
      <c r="J133" s="141">
        <v>216.6</v>
      </c>
      <c r="K133" s="141">
        <v>241</v>
      </c>
      <c r="L133" s="175" t="s">
        <v>73</v>
      </c>
      <c r="M133" s="159" t="s">
        <v>38</v>
      </c>
      <c r="N133" s="144" t="s">
        <v>658</v>
      </c>
      <c r="O133" s="145" t="s">
        <v>39</v>
      </c>
      <c r="P133" s="145" t="s">
        <v>40</v>
      </c>
      <c r="Q133" s="53">
        <v>0</v>
      </c>
      <c r="R133" s="53">
        <v>0</v>
      </c>
      <c r="S133" s="53">
        <v>0</v>
      </c>
      <c r="T133" s="53">
        <v>4520000</v>
      </c>
      <c r="U133" s="53">
        <v>0</v>
      </c>
      <c r="V133" s="53">
        <v>0</v>
      </c>
      <c r="W133" s="53">
        <v>0</v>
      </c>
      <c r="X133" s="53">
        <v>0</v>
      </c>
      <c r="Y133" s="53">
        <v>0</v>
      </c>
      <c r="Z133" s="148">
        <v>4520000</v>
      </c>
      <c r="AA133" s="149"/>
    </row>
    <row r="134" spans="2:27" ht="108" x14ac:dyDescent="0.25">
      <c r="B134" s="351"/>
      <c r="C134" s="82" t="s">
        <v>331</v>
      </c>
      <c r="D134" s="172" t="s">
        <v>659</v>
      </c>
      <c r="E134" s="45" t="s">
        <v>660</v>
      </c>
      <c r="F134" s="150" t="s">
        <v>661</v>
      </c>
      <c r="G134" s="46" t="s">
        <v>70</v>
      </c>
      <c r="H134" s="46" t="s">
        <v>71</v>
      </c>
      <c r="I134" s="150" t="s">
        <v>662</v>
      </c>
      <c r="J134" s="152">
        <v>432</v>
      </c>
      <c r="K134" s="152">
        <v>450</v>
      </c>
      <c r="L134" s="153" t="s">
        <v>79</v>
      </c>
      <c r="M134" s="153" t="s">
        <v>86</v>
      </c>
      <c r="N134" s="180">
        <v>0.96</v>
      </c>
      <c r="O134" s="52" t="s">
        <v>39</v>
      </c>
      <c r="P134" s="52" t="s">
        <v>40</v>
      </c>
      <c r="Q134" s="41">
        <v>0</v>
      </c>
      <c r="R134" s="41">
        <v>0</v>
      </c>
      <c r="S134" s="41">
        <v>0</v>
      </c>
      <c r="T134" s="41">
        <v>452000</v>
      </c>
      <c r="U134" s="41">
        <v>0</v>
      </c>
      <c r="V134" s="41">
        <v>0</v>
      </c>
      <c r="W134" s="41">
        <v>0</v>
      </c>
      <c r="X134" s="41">
        <v>0</v>
      </c>
      <c r="Y134" s="41">
        <v>0</v>
      </c>
      <c r="Z134" s="155">
        <v>452000</v>
      </c>
      <c r="AA134" s="156">
        <v>10</v>
      </c>
    </row>
    <row r="135" spans="2:27" ht="84" x14ac:dyDescent="0.25">
      <c r="B135" s="351"/>
      <c r="C135" s="82" t="s">
        <v>336</v>
      </c>
      <c r="D135" s="167" t="s">
        <v>663</v>
      </c>
      <c r="E135" s="167" t="s">
        <v>664</v>
      </c>
      <c r="F135" s="169" t="s">
        <v>665</v>
      </c>
      <c r="G135" s="170" t="s">
        <v>70</v>
      </c>
      <c r="H135" s="170" t="s">
        <v>71</v>
      </c>
      <c r="I135" s="169" t="s">
        <v>666</v>
      </c>
      <c r="J135" s="141">
        <v>444</v>
      </c>
      <c r="K135" s="141">
        <v>500</v>
      </c>
      <c r="L135" s="159" t="s">
        <v>79</v>
      </c>
      <c r="M135" s="159" t="s">
        <v>86</v>
      </c>
      <c r="N135" s="171">
        <v>0.88800000000000001</v>
      </c>
      <c r="O135" s="145" t="s">
        <v>39</v>
      </c>
      <c r="P135" s="145" t="s">
        <v>40</v>
      </c>
      <c r="Q135" s="41">
        <v>0</v>
      </c>
      <c r="R135" s="41">
        <v>0</v>
      </c>
      <c r="S135" s="41">
        <v>0</v>
      </c>
      <c r="T135" s="41">
        <v>678000</v>
      </c>
      <c r="U135" s="41">
        <v>0</v>
      </c>
      <c r="V135" s="41">
        <v>0</v>
      </c>
      <c r="W135" s="41">
        <v>0</v>
      </c>
      <c r="X135" s="41">
        <v>0</v>
      </c>
      <c r="Y135" s="41">
        <v>0</v>
      </c>
      <c r="Z135" s="155">
        <v>678000</v>
      </c>
      <c r="AA135" s="156">
        <v>15</v>
      </c>
    </row>
    <row r="136" spans="2:27" ht="120" x14ac:dyDescent="0.25">
      <c r="B136" s="351"/>
      <c r="C136" s="82" t="s">
        <v>341</v>
      </c>
      <c r="D136" s="172" t="s">
        <v>667</v>
      </c>
      <c r="E136" s="45" t="s">
        <v>668</v>
      </c>
      <c r="F136" s="150" t="s">
        <v>669</v>
      </c>
      <c r="G136" s="46" t="s">
        <v>70</v>
      </c>
      <c r="H136" s="46" t="s">
        <v>71</v>
      </c>
      <c r="I136" s="150" t="s">
        <v>670</v>
      </c>
      <c r="J136" s="152">
        <v>130</v>
      </c>
      <c r="K136" s="152">
        <v>160</v>
      </c>
      <c r="L136" s="153" t="s">
        <v>79</v>
      </c>
      <c r="M136" s="153" t="s">
        <v>86</v>
      </c>
      <c r="N136" s="180">
        <v>0.8125</v>
      </c>
      <c r="O136" s="52" t="s">
        <v>39</v>
      </c>
      <c r="P136" s="52" t="s">
        <v>40</v>
      </c>
      <c r="Q136" s="41">
        <v>0</v>
      </c>
      <c r="R136" s="41">
        <v>0</v>
      </c>
      <c r="S136" s="41">
        <v>0</v>
      </c>
      <c r="T136" s="41">
        <v>2486000</v>
      </c>
      <c r="U136" s="41">
        <v>0</v>
      </c>
      <c r="V136" s="41">
        <v>0</v>
      </c>
      <c r="W136" s="41">
        <v>0</v>
      </c>
      <c r="X136" s="41">
        <v>0</v>
      </c>
      <c r="Y136" s="41">
        <v>0</v>
      </c>
      <c r="Z136" s="155">
        <v>2486000</v>
      </c>
      <c r="AA136" s="156">
        <v>55</v>
      </c>
    </row>
    <row r="137" spans="2:27" ht="84" x14ac:dyDescent="0.25">
      <c r="B137" s="351"/>
      <c r="C137" s="82" t="s">
        <v>671</v>
      </c>
      <c r="D137" s="167" t="s">
        <v>672</v>
      </c>
      <c r="E137" s="167" t="s">
        <v>673</v>
      </c>
      <c r="F137" s="169" t="s">
        <v>674</v>
      </c>
      <c r="G137" s="170" t="s">
        <v>70</v>
      </c>
      <c r="H137" s="170" t="s">
        <v>71</v>
      </c>
      <c r="I137" s="169" t="s">
        <v>675</v>
      </c>
      <c r="J137" s="141">
        <v>8</v>
      </c>
      <c r="K137" s="141">
        <v>10</v>
      </c>
      <c r="L137" s="159" t="s">
        <v>79</v>
      </c>
      <c r="M137" s="159" t="s">
        <v>86</v>
      </c>
      <c r="N137" s="182">
        <v>0.8</v>
      </c>
      <c r="O137" s="145" t="s">
        <v>39</v>
      </c>
      <c r="P137" s="145" t="s">
        <v>40</v>
      </c>
      <c r="Q137" s="41">
        <v>0</v>
      </c>
      <c r="R137" s="41">
        <v>0</v>
      </c>
      <c r="S137" s="41">
        <v>0</v>
      </c>
      <c r="T137" s="41">
        <v>904000</v>
      </c>
      <c r="U137" s="41">
        <v>0</v>
      </c>
      <c r="V137" s="41">
        <v>0</v>
      </c>
      <c r="W137" s="41">
        <v>0</v>
      </c>
      <c r="X137" s="41">
        <v>0</v>
      </c>
      <c r="Y137" s="41">
        <v>0</v>
      </c>
      <c r="Z137" s="155">
        <v>904000</v>
      </c>
      <c r="AA137" s="156">
        <v>20</v>
      </c>
    </row>
    <row r="138" spans="2:27" ht="48" x14ac:dyDescent="0.25">
      <c r="B138" s="351" t="s">
        <v>676</v>
      </c>
      <c r="C138" s="75" t="s">
        <v>347</v>
      </c>
      <c r="D138" s="174" t="s">
        <v>677</v>
      </c>
      <c r="E138" s="163" t="s">
        <v>678</v>
      </c>
      <c r="F138" s="139" t="s">
        <v>679</v>
      </c>
      <c r="G138" s="140" t="s">
        <v>70</v>
      </c>
      <c r="H138" s="140" t="s">
        <v>71</v>
      </c>
      <c r="I138" s="139" t="s">
        <v>680</v>
      </c>
      <c r="J138" s="141">
        <v>144</v>
      </c>
      <c r="K138" s="141">
        <v>180</v>
      </c>
      <c r="L138" s="175" t="s">
        <v>73</v>
      </c>
      <c r="M138" s="159" t="s">
        <v>80</v>
      </c>
      <c r="N138" s="144" t="s">
        <v>681</v>
      </c>
      <c r="O138" s="145" t="s">
        <v>39</v>
      </c>
      <c r="P138" s="145" t="s">
        <v>40</v>
      </c>
      <c r="Q138" s="53">
        <v>188295</v>
      </c>
      <c r="R138" s="53">
        <v>26000</v>
      </c>
      <c r="S138" s="53">
        <v>4000</v>
      </c>
      <c r="T138" s="53">
        <v>0</v>
      </c>
      <c r="U138" s="53">
        <v>0</v>
      </c>
      <c r="V138" s="53">
        <v>0</v>
      </c>
      <c r="W138" s="53">
        <v>0</v>
      </c>
      <c r="X138" s="53">
        <v>0</v>
      </c>
      <c r="Y138" s="53">
        <v>0</v>
      </c>
      <c r="Z138" s="148">
        <v>218295</v>
      </c>
      <c r="AA138" s="149"/>
    </row>
    <row r="139" spans="2:27" ht="132" x14ac:dyDescent="0.25">
      <c r="B139" s="351"/>
      <c r="C139" s="82" t="s">
        <v>352</v>
      </c>
      <c r="D139" s="172" t="s">
        <v>682</v>
      </c>
      <c r="E139" s="45" t="s">
        <v>683</v>
      </c>
      <c r="F139" s="150" t="s">
        <v>684</v>
      </c>
      <c r="G139" s="46" t="s">
        <v>70</v>
      </c>
      <c r="H139" s="46" t="s">
        <v>71</v>
      </c>
      <c r="I139" s="150" t="s">
        <v>685</v>
      </c>
      <c r="J139" s="152">
        <v>15</v>
      </c>
      <c r="K139" s="152">
        <v>15</v>
      </c>
      <c r="L139" s="153" t="s">
        <v>79</v>
      </c>
      <c r="M139" s="153" t="s">
        <v>86</v>
      </c>
      <c r="N139" s="180">
        <v>1</v>
      </c>
      <c r="O139" s="52" t="s">
        <v>39</v>
      </c>
      <c r="P139" s="52" t="s">
        <v>40</v>
      </c>
      <c r="Q139" s="41">
        <v>188295</v>
      </c>
      <c r="R139" s="41">
        <v>26000</v>
      </c>
      <c r="S139" s="41">
        <v>4000</v>
      </c>
      <c r="T139" s="41">
        <v>0</v>
      </c>
      <c r="U139" s="41">
        <v>0</v>
      </c>
      <c r="V139" s="41">
        <v>0</v>
      </c>
      <c r="W139" s="41">
        <v>0</v>
      </c>
      <c r="X139" s="41">
        <v>0</v>
      </c>
      <c r="Y139" s="41">
        <v>0</v>
      </c>
      <c r="Z139" s="155">
        <v>218295</v>
      </c>
      <c r="AA139" s="156">
        <v>100</v>
      </c>
    </row>
    <row r="140" spans="2:27" ht="40.5" x14ac:dyDescent="0.25">
      <c r="B140" s="351" t="s">
        <v>686</v>
      </c>
      <c r="C140" s="75" t="s">
        <v>368</v>
      </c>
      <c r="D140" s="174" t="s">
        <v>687</v>
      </c>
      <c r="E140" s="163" t="s">
        <v>688</v>
      </c>
      <c r="F140" s="139" t="s">
        <v>689</v>
      </c>
      <c r="G140" s="140" t="s">
        <v>70</v>
      </c>
      <c r="H140" s="140" t="s">
        <v>71</v>
      </c>
      <c r="I140" s="139" t="s">
        <v>690</v>
      </c>
      <c r="J140" s="141">
        <v>300</v>
      </c>
      <c r="K140" s="141">
        <v>35</v>
      </c>
      <c r="L140" s="175" t="s">
        <v>73</v>
      </c>
      <c r="M140" s="159" t="s">
        <v>80</v>
      </c>
      <c r="N140" s="144" t="s">
        <v>691</v>
      </c>
      <c r="O140" s="145" t="s">
        <v>39</v>
      </c>
      <c r="P140" s="145" t="s">
        <v>40</v>
      </c>
      <c r="Q140" s="53">
        <v>223412</v>
      </c>
      <c r="R140" s="53">
        <v>14000</v>
      </c>
      <c r="S140" s="53">
        <v>4000</v>
      </c>
      <c r="T140" s="53">
        <v>0</v>
      </c>
      <c r="U140" s="53">
        <v>0</v>
      </c>
      <c r="V140" s="53">
        <v>0</v>
      </c>
      <c r="W140" s="53">
        <v>0</v>
      </c>
      <c r="X140" s="53">
        <v>0</v>
      </c>
      <c r="Y140" s="53">
        <v>0</v>
      </c>
      <c r="Z140" s="148">
        <v>241412</v>
      </c>
      <c r="AA140" s="149"/>
    </row>
    <row r="141" spans="2:27" ht="120" x14ac:dyDescent="0.25">
      <c r="B141" s="351"/>
      <c r="C141" s="82" t="s">
        <v>373</v>
      </c>
      <c r="D141" s="172" t="s">
        <v>692</v>
      </c>
      <c r="E141" s="45" t="s">
        <v>693</v>
      </c>
      <c r="F141" s="150" t="s">
        <v>694</v>
      </c>
      <c r="G141" s="46" t="s">
        <v>70</v>
      </c>
      <c r="H141" s="46" t="s">
        <v>71</v>
      </c>
      <c r="I141" s="150" t="s">
        <v>695</v>
      </c>
      <c r="J141" s="152">
        <v>20</v>
      </c>
      <c r="K141" s="152">
        <v>20</v>
      </c>
      <c r="L141" s="153" t="s">
        <v>79</v>
      </c>
      <c r="M141" s="153" t="s">
        <v>86</v>
      </c>
      <c r="N141" s="180">
        <v>1</v>
      </c>
      <c r="O141" s="52" t="s">
        <v>39</v>
      </c>
      <c r="P141" s="52" t="s">
        <v>40</v>
      </c>
      <c r="Q141" s="41">
        <v>89364.800000000003</v>
      </c>
      <c r="R141" s="41">
        <v>5600</v>
      </c>
      <c r="S141" s="41">
        <v>1600</v>
      </c>
      <c r="T141" s="41">
        <v>0</v>
      </c>
      <c r="U141" s="41">
        <v>0</v>
      </c>
      <c r="V141" s="41">
        <v>0</v>
      </c>
      <c r="W141" s="41">
        <v>0</v>
      </c>
      <c r="X141" s="41">
        <v>0</v>
      </c>
      <c r="Y141" s="41">
        <v>0</v>
      </c>
      <c r="Z141" s="155">
        <v>96564.800000000003</v>
      </c>
      <c r="AA141" s="156">
        <v>40</v>
      </c>
    </row>
    <row r="142" spans="2:27" ht="96" x14ac:dyDescent="0.25">
      <c r="B142" s="351"/>
      <c r="C142" s="82" t="s">
        <v>378</v>
      </c>
      <c r="D142" s="157" t="s">
        <v>696</v>
      </c>
      <c r="E142" s="138" t="s">
        <v>697</v>
      </c>
      <c r="F142" s="139" t="s">
        <v>698</v>
      </c>
      <c r="G142" s="140" t="s">
        <v>70</v>
      </c>
      <c r="H142" s="140" t="s">
        <v>71</v>
      </c>
      <c r="I142" s="139" t="s">
        <v>699</v>
      </c>
      <c r="J142" s="141">
        <v>270</v>
      </c>
      <c r="K142" s="141">
        <v>300</v>
      </c>
      <c r="L142" s="159" t="s">
        <v>79</v>
      </c>
      <c r="M142" s="159" t="s">
        <v>86</v>
      </c>
      <c r="N142" s="160">
        <v>0.9</v>
      </c>
      <c r="O142" s="145" t="s">
        <v>39</v>
      </c>
      <c r="P142" s="145" t="s">
        <v>40</v>
      </c>
      <c r="Q142" s="41">
        <v>134047.20000000001</v>
      </c>
      <c r="R142" s="41">
        <v>8400.0000000000018</v>
      </c>
      <c r="S142" s="41">
        <v>2400.0000000000005</v>
      </c>
      <c r="T142" s="41">
        <v>0</v>
      </c>
      <c r="U142" s="41">
        <v>0</v>
      </c>
      <c r="V142" s="41">
        <v>0</v>
      </c>
      <c r="W142" s="41">
        <v>0</v>
      </c>
      <c r="X142" s="41">
        <v>0</v>
      </c>
      <c r="Y142" s="41">
        <v>0</v>
      </c>
      <c r="Z142" s="155">
        <v>144847.20000000001</v>
      </c>
      <c r="AA142" s="156">
        <v>60.000000000000007</v>
      </c>
    </row>
    <row r="143" spans="2:27" ht="84" x14ac:dyDescent="0.25">
      <c r="B143" s="351" t="s">
        <v>700</v>
      </c>
      <c r="C143" s="75" t="s">
        <v>384</v>
      </c>
      <c r="D143" s="174" t="s">
        <v>701</v>
      </c>
      <c r="E143" s="163" t="s">
        <v>702</v>
      </c>
      <c r="F143" s="139" t="s">
        <v>703</v>
      </c>
      <c r="G143" s="140" t="s">
        <v>70</v>
      </c>
      <c r="H143" s="140" t="s">
        <v>71</v>
      </c>
      <c r="I143" s="19" t="s">
        <v>704</v>
      </c>
      <c r="J143" s="141">
        <v>98.7</v>
      </c>
      <c r="K143" s="141">
        <v>143.6</v>
      </c>
      <c r="L143" s="175" t="s">
        <v>73</v>
      </c>
      <c r="M143" s="188" t="s">
        <v>38</v>
      </c>
      <c r="N143" s="189">
        <v>0.68</v>
      </c>
      <c r="O143" s="145" t="s">
        <v>39</v>
      </c>
      <c r="P143" s="145" t="s">
        <v>40</v>
      </c>
      <c r="Q143" s="53">
        <v>1909015</v>
      </c>
      <c r="R143" s="53">
        <v>1488500</v>
      </c>
      <c r="S143" s="53">
        <v>63000</v>
      </c>
      <c r="T143" s="53">
        <v>0</v>
      </c>
      <c r="U143" s="53">
        <v>0</v>
      </c>
      <c r="V143" s="53">
        <v>0</v>
      </c>
      <c r="W143" s="53">
        <v>0</v>
      </c>
      <c r="X143" s="53">
        <v>0</v>
      </c>
      <c r="Y143" s="53">
        <v>0</v>
      </c>
      <c r="Z143" s="148">
        <v>3460515</v>
      </c>
      <c r="AA143" s="149"/>
    </row>
    <row r="144" spans="2:27" ht="72" x14ac:dyDescent="0.25">
      <c r="B144" s="351"/>
      <c r="C144" s="82" t="s">
        <v>389</v>
      </c>
      <c r="D144" s="172" t="s">
        <v>705</v>
      </c>
      <c r="E144" s="45" t="s">
        <v>706</v>
      </c>
      <c r="F144" s="150" t="s">
        <v>707</v>
      </c>
      <c r="G144" s="46" t="s">
        <v>70</v>
      </c>
      <c r="H144" s="46" t="s">
        <v>71</v>
      </c>
      <c r="I144" s="150" t="s">
        <v>708</v>
      </c>
      <c r="J144" s="152">
        <v>400</v>
      </c>
      <c r="K144" s="152">
        <v>600</v>
      </c>
      <c r="L144" s="153" t="s">
        <v>79</v>
      </c>
      <c r="M144" s="153" t="s">
        <v>86</v>
      </c>
      <c r="N144" s="180">
        <v>0.75</v>
      </c>
      <c r="O144" s="52" t="s">
        <v>39</v>
      </c>
      <c r="P144" s="52" t="s">
        <v>40</v>
      </c>
      <c r="Q144" s="41">
        <v>763606</v>
      </c>
      <c r="R144" s="41">
        <v>595400</v>
      </c>
      <c r="S144" s="41">
        <v>25200</v>
      </c>
      <c r="T144" s="41">
        <v>0</v>
      </c>
      <c r="U144" s="41">
        <v>0</v>
      </c>
      <c r="V144" s="41">
        <v>0</v>
      </c>
      <c r="W144" s="41">
        <v>0</v>
      </c>
      <c r="X144" s="41">
        <v>0</v>
      </c>
      <c r="Y144" s="41">
        <v>0</v>
      </c>
      <c r="Z144" s="155">
        <v>1384206</v>
      </c>
      <c r="AA144" s="156">
        <v>40</v>
      </c>
    </row>
    <row r="145" spans="2:27" ht="72" x14ac:dyDescent="0.25">
      <c r="B145" s="351"/>
      <c r="C145" s="82" t="s">
        <v>394</v>
      </c>
      <c r="D145" s="157" t="s">
        <v>709</v>
      </c>
      <c r="E145" s="138" t="s">
        <v>710</v>
      </c>
      <c r="F145" s="139" t="s">
        <v>711</v>
      </c>
      <c r="G145" s="140" t="s">
        <v>70</v>
      </c>
      <c r="H145" s="140" t="s">
        <v>71</v>
      </c>
      <c r="I145" s="139" t="s">
        <v>712</v>
      </c>
      <c r="J145" s="141">
        <v>3</v>
      </c>
      <c r="K145" s="141">
        <v>3</v>
      </c>
      <c r="L145" s="159" t="s">
        <v>79</v>
      </c>
      <c r="M145" s="159" t="s">
        <v>86</v>
      </c>
      <c r="N145" s="160">
        <v>1</v>
      </c>
      <c r="O145" s="145" t="s">
        <v>39</v>
      </c>
      <c r="P145" s="145" t="s">
        <v>40</v>
      </c>
      <c r="Q145" s="41">
        <v>477253.75</v>
      </c>
      <c r="R145" s="41">
        <v>372125</v>
      </c>
      <c r="S145" s="41">
        <v>15750</v>
      </c>
      <c r="T145" s="41">
        <v>0</v>
      </c>
      <c r="U145" s="41">
        <v>0</v>
      </c>
      <c r="V145" s="41">
        <v>0</v>
      </c>
      <c r="W145" s="41">
        <v>0</v>
      </c>
      <c r="X145" s="41">
        <v>0</v>
      </c>
      <c r="Y145" s="41">
        <v>0</v>
      </c>
      <c r="Z145" s="155">
        <v>865128.75</v>
      </c>
      <c r="AA145" s="156">
        <v>25</v>
      </c>
    </row>
    <row r="146" spans="2:27" ht="84" x14ac:dyDescent="0.25">
      <c r="B146" s="351"/>
      <c r="C146" s="82" t="s">
        <v>399</v>
      </c>
      <c r="D146" s="172" t="s">
        <v>713</v>
      </c>
      <c r="E146" s="45" t="s">
        <v>714</v>
      </c>
      <c r="F146" s="150" t="s">
        <v>715</v>
      </c>
      <c r="G146" s="46" t="s">
        <v>70</v>
      </c>
      <c r="H146" s="46" t="s">
        <v>71</v>
      </c>
      <c r="I146" s="150" t="s">
        <v>716</v>
      </c>
      <c r="J146" s="152">
        <v>80</v>
      </c>
      <c r="K146" s="152">
        <v>100</v>
      </c>
      <c r="L146" s="153" t="s">
        <v>79</v>
      </c>
      <c r="M146" s="153" t="s">
        <v>86</v>
      </c>
      <c r="N146" s="180">
        <v>0.8</v>
      </c>
      <c r="O146" s="52" t="s">
        <v>39</v>
      </c>
      <c r="P146" s="52" t="s">
        <v>40</v>
      </c>
      <c r="Q146" s="41">
        <v>286352.25</v>
      </c>
      <c r="R146" s="41">
        <v>223275</v>
      </c>
      <c r="S146" s="41">
        <v>9450</v>
      </c>
      <c r="T146" s="41">
        <v>0</v>
      </c>
      <c r="U146" s="41">
        <v>0</v>
      </c>
      <c r="V146" s="41">
        <v>0</v>
      </c>
      <c r="W146" s="41">
        <v>0</v>
      </c>
      <c r="X146" s="41">
        <v>0</v>
      </c>
      <c r="Y146" s="41">
        <v>0</v>
      </c>
      <c r="Z146" s="155">
        <v>519077.25</v>
      </c>
      <c r="AA146" s="156">
        <v>15</v>
      </c>
    </row>
    <row r="147" spans="2:27" ht="48" x14ac:dyDescent="0.25">
      <c r="B147" s="351"/>
      <c r="C147" s="82" t="s">
        <v>717</v>
      </c>
      <c r="D147" s="190" t="s">
        <v>718</v>
      </c>
      <c r="E147" s="138" t="s">
        <v>719</v>
      </c>
      <c r="F147" s="139" t="s">
        <v>720</v>
      </c>
      <c r="G147" s="140" t="s">
        <v>70</v>
      </c>
      <c r="H147" s="140" t="s">
        <v>71</v>
      </c>
      <c r="I147" s="139" t="s">
        <v>721</v>
      </c>
      <c r="J147" s="141">
        <v>6</v>
      </c>
      <c r="K147" s="141">
        <v>9</v>
      </c>
      <c r="L147" s="159" t="s">
        <v>79</v>
      </c>
      <c r="M147" s="159" t="s">
        <v>86</v>
      </c>
      <c r="N147" s="177">
        <v>0.66659999999999997</v>
      </c>
      <c r="O147" s="145" t="s">
        <v>39</v>
      </c>
      <c r="P147" s="145" t="s">
        <v>40</v>
      </c>
      <c r="Q147" s="41">
        <v>381803</v>
      </c>
      <c r="R147" s="41">
        <v>297700</v>
      </c>
      <c r="S147" s="41">
        <v>12600</v>
      </c>
      <c r="T147" s="41">
        <v>0</v>
      </c>
      <c r="U147" s="41">
        <v>0</v>
      </c>
      <c r="V147" s="41">
        <v>0</v>
      </c>
      <c r="W147" s="41">
        <v>0</v>
      </c>
      <c r="X147" s="41">
        <v>0</v>
      </c>
      <c r="Y147" s="41">
        <v>0</v>
      </c>
      <c r="Z147" s="155">
        <v>692103</v>
      </c>
      <c r="AA147" s="156">
        <v>20</v>
      </c>
    </row>
    <row r="148" spans="2:27" ht="40.5" x14ac:dyDescent="0.25">
      <c r="B148" s="351" t="s">
        <v>722</v>
      </c>
      <c r="C148" s="75" t="s">
        <v>405</v>
      </c>
      <c r="D148" s="174" t="s">
        <v>723</v>
      </c>
      <c r="E148" s="163" t="s">
        <v>724</v>
      </c>
      <c r="F148" s="139" t="s">
        <v>725</v>
      </c>
      <c r="G148" s="140" t="s">
        <v>70</v>
      </c>
      <c r="H148" s="140" t="s">
        <v>71</v>
      </c>
      <c r="I148" s="139" t="s">
        <v>726</v>
      </c>
      <c r="J148" s="141">
        <v>60</v>
      </c>
      <c r="K148" s="141">
        <v>100</v>
      </c>
      <c r="L148" s="175" t="s">
        <v>73</v>
      </c>
      <c r="M148" s="159" t="s">
        <v>80</v>
      </c>
      <c r="N148" s="144" t="s">
        <v>727</v>
      </c>
      <c r="O148" s="145" t="s">
        <v>39</v>
      </c>
      <c r="P148" s="145" t="s">
        <v>40</v>
      </c>
      <c r="Q148" s="53">
        <v>2917484</v>
      </c>
      <c r="R148" s="53">
        <v>43000</v>
      </c>
      <c r="S148" s="53">
        <v>7702818</v>
      </c>
      <c r="T148" s="53">
        <v>300000</v>
      </c>
      <c r="U148" s="53">
        <v>0</v>
      </c>
      <c r="V148" s="53">
        <v>0</v>
      </c>
      <c r="W148" s="53">
        <v>0</v>
      </c>
      <c r="X148" s="53">
        <v>0</v>
      </c>
      <c r="Y148" s="53">
        <v>0</v>
      </c>
      <c r="Z148" s="148">
        <v>10963302</v>
      </c>
      <c r="AA148" s="149"/>
    </row>
    <row r="149" spans="2:27" ht="72" x14ac:dyDescent="0.25">
      <c r="B149" s="351"/>
      <c r="C149" s="82" t="s">
        <v>410</v>
      </c>
      <c r="D149" s="172" t="s">
        <v>728</v>
      </c>
      <c r="E149" s="45" t="s">
        <v>729</v>
      </c>
      <c r="F149" s="150" t="s">
        <v>730</v>
      </c>
      <c r="G149" s="46" t="s">
        <v>70</v>
      </c>
      <c r="H149" s="46" t="s">
        <v>71</v>
      </c>
      <c r="I149" s="150" t="s">
        <v>731</v>
      </c>
      <c r="J149" s="152">
        <v>6</v>
      </c>
      <c r="K149" s="152">
        <v>14</v>
      </c>
      <c r="L149" s="153" t="s">
        <v>79</v>
      </c>
      <c r="M149" s="153" t="s">
        <v>86</v>
      </c>
      <c r="N149" s="180">
        <v>0.43</v>
      </c>
      <c r="O149" s="52" t="s">
        <v>39</v>
      </c>
      <c r="P149" s="52" t="s">
        <v>40</v>
      </c>
      <c r="Q149" s="41">
        <v>2917484</v>
      </c>
      <c r="R149" s="41">
        <v>43000</v>
      </c>
      <c r="S149" s="41">
        <v>7702818</v>
      </c>
      <c r="T149" s="41">
        <v>300000</v>
      </c>
      <c r="U149" s="41">
        <v>0</v>
      </c>
      <c r="V149" s="41">
        <v>0</v>
      </c>
      <c r="W149" s="41">
        <v>0</v>
      </c>
      <c r="X149" s="41">
        <v>0</v>
      </c>
      <c r="Y149" s="41">
        <v>0</v>
      </c>
      <c r="Z149" s="155">
        <v>10963302</v>
      </c>
      <c r="AA149" s="156">
        <v>100</v>
      </c>
    </row>
    <row r="150" spans="2:27" ht="40.5" x14ac:dyDescent="0.25">
      <c r="B150" s="351" t="s">
        <v>732</v>
      </c>
      <c r="C150" s="75" t="s">
        <v>421</v>
      </c>
      <c r="D150" s="174" t="s">
        <v>733</v>
      </c>
      <c r="E150" s="163" t="s">
        <v>734</v>
      </c>
      <c r="F150" s="139" t="s">
        <v>735</v>
      </c>
      <c r="G150" s="140" t="s">
        <v>70</v>
      </c>
      <c r="H150" s="140" t="s">
        <v>71</v>
      </c>
      <c r="I150" s="139" t="s">
        <v>726</v>
      </c>
      <c r="J150" s="141">
        <v>60</v>
      </c>
      <c r="K150" s="141">
        <v>100</v>
      </c>
      <c r="L150" s="175" t="s">
        <v>73</v>
      </c>
      <c r="M150" s="159" t="s">
        <v>80</v>
      </c>
      <c r="N150" s="144" t="s">
        <v>727</v>
      </c>
      <c r="O150" s="145" t="s">
        <v>39</v>
      </c>
      <c r="P150" s="145" t="s">
        <v>40</v>
      </c>
      <c r="Q150" s="53">
        <v>2023784</v>
      </c>
      <c r="R150" s="53">
        <v>73000</v>
      </c>
      <c r="S150" s="53">
        <v>7702827</v>
      </c>
      <c r="T150" s="53">
        <v>200000</v>
      </c>
      <c r="U150" s="53">
        <v>0</v>
      </c>
      <c r="V150" s="53">
        <v>0</v>
      </c>
      <c r="W150" s="53">
        <v>0</v>
      </c>
      <c r="X150" s="53">
        <v>0</v>
      </c>
      <c r="Y150" s="53">
        <v>0</v>
      </c>
      <c r="Z150" s="148">
        <v>9999611</v>
      </c>
      <c r="AA150" s="149"/>
    </row>
    <row r="151" spans="2:27" ht="72" x14ac:dyDescent="0.25">
      <c r="B151" s="351"/>
      <c r="C151" s="82" t="s">
        <v>426</v>
      </c>
      <c r="D151" s="172" t="s">
        <v>736</v>
      </c>
      <c r="E151" s="45" t="s">
        <v>737</v>
      </c>
      <c r="F151" s="150" t="s">
        <v>738</v>
      </c>
      <c r="G151" s="46" t="s">
        <v>70</v>
      </c>
      <c r="H151" s="46" t="s">
        <v>71</v>
      </c>
      <c r="I151" s="150" t="s">
        <v>739</v>
      </c>
      <c r="J151" s="152">
        <v>8</v>
      </c>
      <c r="K151" s="152">
        <v>14</v>
      </c>
      <c r="L151" s="153" t="s">
        <v>79</v>
      </c>
      <c r="M151" s="153" t="s">
        <v>86</v>
      </c>
      <c r="N151" s="180">
        <v>0.56999999999999995</v>
      </c>
      <c r="O151" s="52" t="s">
        <v>39</v>
      </c>
      <c r="P151" s="52" t="s">
        <v>40</v>
      </c>
      <c r="Q151" s="41">
        <v>2023784</v>
      </c>
      <c r="R151" s="41">
        <v>73000</v>
      </c>
      <c r="S151" s="41">
        <v>7702827</v>
      </c>
      <c r="T151" s="41">
        <v>200000</v>
      </c>
      <c r="U151" s="41">
        <v>0</v>
      </c>
      <c r="V151" s="41">
        <v>0</v>
      </c>
      <c r="W151" s="41">
        <v>0</v>
      </c>
      <c r="X151" s="41">
        <v>0</v>
      </c>
      <c r="Y151" s="41">
        <v>0</v>
      </c>
      <c r="Z151" s="155">
        <v>9999611</v>
      </c>
      <c r="AA151" s="156">
        <v>100</v>
      </c>
    </row>
    <row r="152" spans="2:27" ht="60" x14ac:dyDescent="0.25">
      <c r="B152" s="351" t="s">
        <v>740</v>
      </c>
      <c r="C152" s="75" t="s">
        <v>741</v>
      </c>
      <c r="D152" s="174" t="s">
        <v>742</v>
      </c>
      <c r="E152" s="163" t="s">
        <v>743</v>
      </c>
      <c r="F152" s="139" t="s">
        <v>744</v>
      </c>
      <c r="G152" s="140" t="s">
        <v>70</v>
      </c>
      <c r="H152" s="140" t="s">
        <v>71</v>
      </c>
      <c r="I152" s="139" t="s">
        <v>745</v>
      </c>
      <c r="J152" s="141">
        <v>225</v>
      </c>
      <c r="K152" s="141">
        <v>250</v>
      </c>
      <c r="L152" s="175" t="s">
        <v>73</v>
      </c>
      <c r="M152" s="159" t="s">
        <v>80</v>
      </c>
      <c r="N152" s="144" t="s">
        <v>746</v>
      </c>
      <c r="O152" s="145" t="s">
        <v>39</v>
      </c>
      <c r="P152" s="145" t="s">
        <v>40</v>
      </c>
      <c r="Q152" s="53">
        <v>535459</v>
      </c>
      <c r="R152" s="53">
        <v>210000</v>
      </c>
      <c r="S152" s="53">
        <v>9000</v>
      </c>
      <c r="T152" s="53">
        <v>0</v>
      </c>
      <c r="U152" s="53">
        <v>0</v>
      </c>
      <c r="V152" s="53">
        <v>0</v>
      </c>
      <c r="W152" s="53">
        <v>0</v>
      </c>
      <c r="X152" s="53">
        <v>0</v>
      </c>
      <c r="Y152" s="53">
        <v>0</v>
      </c>
      <c r="Z152" s="148">
        <v>754459</v>
      </c>
      <c r="AA152" s="149"/>
    </row>
    <row r="153" spans="2:27" ht="96" x14ac:dyDescent="0.25">
      <c r="B153" s="351"/>
      <c r="C153" s="82" t="s">
        <v>426</v>
      </c>
      <c r="D153" s="172" t="s">
        <v>747</v>
      </c>
      <c r="E153" s="45" t="s">
        <v>748</v>
      </c>
      <c r="F153" s="150" t="s">
        <v>749</v>
      </c>
      <c r="G153" s="46" t="s">
        <v>70</v>
      </c>
      <c r="H153" s="46" t="s">
        <v>71</v>
      </c>
      <c r="I153" s="150" t="s">
        <v>750</v>
      </c>
      <c r="J153" s="152">
        <v>200</v>
      </c>
      <c r="K153" s="152">
        <v>200</v>
      </c>
      <c r="L153" s="153" t="s">
        <v>79</v>
      </c>
      <c r="M153" s="153" t="s">
        <v>86</v>
      </c>
      <c r="N153" s="180">
        <v>1</v>
      </c>
      <c r="O153" s="52" t="s">
        <v>39</v>
      </c>
      <c r="P153" s="52" t="s">
        <v>40</v>
      </c>
      <c r="Q153" s="41">
        <v>321275.40000000002</v>
      </c>
      <c r="R153" s="41">
        <v>126000</v>
      </c>
      <c r="S153" s="41">
        <v>5400</v>
      </c>
      <c r="T153" s="41">
        <v>0</v>
      </c>
      <c r="U153" s="41">
        <v>0</v>
      </c>
      <c r="V153" s="41">
        <v>0</v>
      </c>
      <c r="W153" s="41">
        <v>0</v>
      </c>
      <c r="X153" s="41">
        <v>0</v>
      </c>
      <c r="Y153" s="41">
        <v>0</v>
      </c>
      <c r="Z153" s="155">
        <v>452675.4</v>
      </c>
      <c r="AA153" s="156">
        <v>60</v>
      </c>
    </row>
    <row r="154" spans="2:27" ht="48" x14ac:dyDescent="0.25">
      <c r="B154" s="351"/>
      <c r="C154" s="82" t="s">
        <v>431</v>
      </c>
      <c r="D154" s="190" t="s">
        <v>751</v>
      </c>
      <c r="E154" s="138" t="s">
        <v>752</v>
      </c>
      <c r="F154" s="139" t="s">
        <v>753</v>
      </c>
      <c r="G154" s="140" t="s">
        <v>70</v>
      </c>
      <c r="H154" s="140" t="s">
        <v>71</v>
      </c>
      <c r="I154" s="139" t="s">
        <v>754</v>
      </c>
      <c r="J154" s="141">
        <v>25</v>
      </c>
      <c r="K154" s="141">
        <v>50</v>
      </c>
      <c r="L154" s="159" t="s">
        <v>79</v>
      </c>
      <c r="M154" s="159" t="s">
        <v>86</v>
      </c>
      <c r="N154" s="160">
        <v>0.5</v>
      </c>
      <c r="O154" s="145" t="s">
        <v>39</v>
      </c>
      <c r="P154" s="145" t="s">
        <v>40</v>
      </c>
      <c r="Q154" s="41">
        <v>214183.59999999998</v>
      </c>
      <c r="R154" s="41">
        <v>83999.999999999985</v>
      </c>
      <c r="S154" s="41">
        <v>3599.9999999999995</v>
      </c>
      <c r="T154" s="41">
        <v>0</v>
      </c>
      <c r="U154" s="41">
        <v>0</v>
      </c>
      <c r="V154" s="41">
        <v>0</v>
      </c>
      <c r="W154" s="41">
        <v>0</v>
      </c>
      <c r="X154" s="41">
        <v>0</v>
      </c>
      <c r="Y154" s="41">
        <v>0</v>
      </c>
      <c r="Z154" s="155">
        <v>301783.59999999998</v>
      </c>
      <c r="AA154" s="156">
        <v>39.999999999999993</v>
      </c>
    </row>
    <row r="155" spans="2:27" ht="15.75" x14ac:dyDescent="0.25">
      <c r="B155" s="135"/>
      <c r="E155" s="136"/>
    </row>
    <row r="156" spans="2:27" ht="96" x14ac:dyDescent="0.25">
      <c r="B156" s="351" t="s">
        <v>755</v>
      </c>
      <c r="C156" s="75" t="s">
        <v>66</v>
      </c>
      <c r="D156" s="174" t="s">
        <v>756</v>
      </c>
      <c r="E156" s="191" t="s">
        <v>757</v>
      </c>
      <c r="F156" s="139" t="s">
        <v>1005</v>
      </c>
      <c r="G156" s="170" t="s">
        <v>70</v>
      </c>
      <c r="H156" s="170" t="s">
        <v>71</v>
      </c>
      <c r="I156" s="192" t="s">
        <v>758</v>
      </c>
      <c r="J156" s="141">
        <v>54.1</v>
      </c>
      <c r="K156" s="141">
        <v>142.6</v>
      </c>
      <c r="L156" s="159" t="s">
        <v>73</v>
      </c>
      <c r="M156" s="159" t="s">
        <v>38</v>
      </c>
      <c r="N156" s="193" t="s">
        <v>759</v>
      </c>
      <c r="O156" s="194" t="s">
        <v>39</v>
      </c>
      <c r="P156" s="194" t="s">
        <v>40</v>
      </c>
      <c r="Q156" s="53">
        <v>326061</v>
      </c>
      <c r="R156" s="146">
        <v>36000</v>
      </c>
      <c r="S156" s="146">
        <v>6000</v>
      </c>
      <c r="T156" s="146">
        <v>0</v>
      </c>
      <c r="U156" s="146">
        <v>0</v>
      </c>
      <c r="V156" s="146">
        <v>0</v>
      </c>
      <c r="W156" s="146">
        <v>0</v>
      </c>
      <c r="X156" s="146">
        <v>0</v>
      </c>
      <c r="Y156" s="147">
        <v>0</v>
      </c>
      <c r="Z156" s="195">
        <v>368061</v>
      </c>
      <c r="AA156" s="149"/>
    </row>
    <row r="157" spans="2:27" ht="132" x14ac:dyDescent="0.25">
      <c r="B157" s="351"/>
      <c r="C157" s="82" t="s">
        <v>74</v>
      </c>
      <c r="D157" s="196" t="s">
        <v>760</v>
      </c>
      <c r="E157" s="196" t="s">
        <v>761</v>
      </c>
      <c r="F157" s="196" t="s">
        <v>762</v>
      </c>
      <c r="G157" s="197" t="s">
        <v>70</v>
      </c>
      <c r="H157" s="197" t="s">
        <v>71</v>
      </c>
      <c r="I157" s="198" t="s">
        <v>763</v>
      </c>
      <c r="J157" s="199">
        <v>18</v>
      </c>
      <c r="K157" s="199">
        <v>18</v>
      </c>
      <c r="L157" s="200" t="s">
        <v>79</v>
      </c>
      <c r="M157" s="200" t="s">
        <v>86</v>
      </c>
      <c r="N157" s="201">
        <v>1</v>
      </c>
      <c r="O157" s="202" t="s">
        <v>39</v>
      </c>
      <c r="P157" s="202" t="s">
        <v>40</v>
      </c>
      <c r="Q157" s="41">
        <v>65212.2</v>
      </c>
      <c r="R157" s="41">
        <v>7200</v>
      </c>
      <c r="S157" s="41">
        <v>1200</v>
      </c>
      <c r="T157" s="41">
        <v>0</v>
      </c>
      <c r="U157" s="41">
        <v>0</v>
      </c>
      <c r="V157" s="41">
        <v>0</v>
      </c>
      <c r="W157" s="41">
        <v>0</v>
      </c>
      <c r="X157" s="41">
        <v>0</v>
      </c>
      <c r="Y157" s="41">
        <v>0</v>
      </c>
      <c r="Z157" s="155">
        <v>73612.2</v>
      </c>
      <c r="AA157" s="156">
        <v>20</v>
      </c>
    </row>
    <row r="158" spans="2:27" ht="120" x14ac:dyDescent="0.25">
      <c r="B158" s="351"/>
      <c r="C158" s="86" t="s">
        <v>81</v>
      </c>
      <c r="D158" s="190" t="s">
        <v>764</v>
      </c>
      <c r="E158" s="138" t="s">
        <v>765</v>
      </c>
      <c r="F158" s="203" t="s">
        <v>766</v>
      </c>
      <c r="G158" s="170" t="s">
        <v>70</v>
      </c>
      <c r="H158" s="170" t="s">
        <v>71</v>
      </c>
      <c r="I158" s="203" t="s">
        <v>767</v>
      </c>
      <c r="J158" s="141">
        <v>15</v>
      </c>
      <c r="K158" s="141">
        <v>15</v>
      </c>
      <c r="L158" s="159" t="s">
        <v>79</v>
      </c>
      <c r="M158" s="159" t="s">
        <v>86</v>
      </c>
      <c r="N158" s="204">
        <v>1</v>
      </c>
      <c r="O158" s="194" t="s">
        <v>39</v>
      </c>
      <c r="P158" s="194" t="s">
        <v>40</v>
      </c>
      <c r="Q158" s="41">
        <v>48909.15</v>
      </c>
      <c r="R158" s="41">
        <v>5400</v>
      </c>
      <c r="S158" s="41">
        <v>900</v>
      </c>
      <c r="T158" s="41">
        <v>0</v>
      </c>
      <c r="U158" s="41">
        <v>0</v>
      </c>
      <c r="V158" s="41">
        <v>0</v>
      </c>
      <c r="W158" s="41">
        <v>0</v>
      </c>
      <c r="X158" s="41">
        <v>0</v>
      </c>
      <c r="Y158" s="41">
        <v>0</v>
      </c>
      <c r="Z158" s="155">
        <v>55209.15</v>
      </c>
      <c r="AA158" s="156">
        <v>15</v>
      </c>
    </row>
    <row r="159" spans="2:27" ht="84" x14ac:dyDescent="0.25">
      <c r="B159" s="351"/>
      <c r="C159" s="82" t="s">
        <v>87</v>
      </c>
      <c r="D159" s="196" t="s">
        <v>768</v>
      </c>
      <c r="E159" s="196" t="s">
        <v>769</v>
      </c>
      <c r="F159" s="196" t="s">
        <v>770</v>
      </c>
      <c r="G159" s="197" t="s">
        <v>70</v>
      </c>
      <c r="H159" s="197" t="s">
        <v>71</v>
      </c>
      <c r="I159" s="198" t="s">
        <v>771</v>
      </c>
      <c r="J159" s="199">
        <v>10</v>
      </c>
      <c r="K159" s="199">
        <v>10</v>
      </c>
      <c r="L159" s="200" t="s">
        <v>79</v>
      </c>
      <c r="M159" s="200" t="s">
        <v>86</v>
      </c>
      <c r="N159" s="201">
        <v>1</v>
      </c>
      <c r="O159" s="202" t="s">
        <v>39</v>
      </c>
      <c r="P159" s="202" t="s">
        <v>40</v>
      </c>
      <c r="Q159" s="41">
        <v>48909.15</v>
      </c>
      <c r="R159" s="41">
        <v>5400</v>
      </c>
      <c r="S159" s="41">
        <v>900</v>
      </c>
      <c r="T159" s="41">
        <v>0</v>
      </c>
      <c r="U159" s="41">
        <v>0</v>
      </c>
      <c r="V159" s="41">
        <v>0</v>
      </c>
      <c r="W159" s="41">
        <v>0</v>
      </c>
      <c r="X159" s="41">
        <v>0</v>
      </c>
      <c r="Y159" s="41">
        <v>0</v>
      </c>
      <c r="Z159" s="155">
        <v>55209.15</v>
      </c>
      <c r="AA159" s="156">
        <v>15</v>
      </c>
    </row>
    <row r="160" spans="2:27" ht="93.75" customHeight="1" x14ac:dyDescent="0.25">
      <c r="B160" s="351"/>
      <c r="C160" s="86" t="s">
        <v>92</v>
      </c>
      <c r="D160" s="190" t="s">
        <v>772</v>
      </c>
      <c r="E160" s="138" t="s">
        <v>773</v>
      </c>
      <c r="F160" s="203" t="s">
        <v>774</v>
      </c>
      <c r="G160" s="170" t="s">
        <v>70</v>
      </c>
      <c r="H160" s="170" t="s">
        <v>71</v>
      </c>
      <c r="I160" s="203" t="s">
        <v>775</v>
      </c>
      <c r="J160" s="141">
        <v>10</v>
      </c>
      <c r="K160" s="141">
        <v>10</v>
      </c>
      <c r="L160" s="159" t="s">
        <v>79</v>
      </c>
      <c r="M160" s="159" t="s">
        <v>86</v>
      </c>
      <c r="N160" s="204">
        <v>1</v>
      </c>
      <c r="O160" s="194" t="s">
        <v>39</v>
      </c>
      <c r="P160" s="194" t="s">
        <v>40</v>
      </c>
      <c r="Q160" s="41">
        <v>65212.2</v>
      </c>
      <c r="R160" s="41">
        <v>7200</v>
      </c>
      <c r="S160" s="41">
        <v>1200</v>
      </c>
      <c r="T160" s="41">
        <v>0</v>
      </c>
      <c r="U160" s="41">
        <v>0</v>
      </c>
      <c r="V160" s="41">
        <v>0</v>
      </c>
      <c r="W160" s="41">
        <v>0</v>
      </c>
      <c r="X160" s="41">
        <v>0</v>
      </c>
      <c r="Y160" s="41">
        <v>0</v>
      </c>
      <c r="Z160" s="155">
        <v>73612.2</v>
      </c>
      <c r="AA160" s="156">
        <v>20</v>
      </c>
    </row>
    <row r="161" spans="2:27" ht="84" x14ac:dyDescent="0.25">
      <c r="B161" s="351"/>
      <c r="C161" s="82" t="s">
        <v>97</v>
      </c>
      <c r="D161" s="196" t="s">
        <v>776</v>
      </c>
      <c r="E161" s="196" t="s">
        <v>777</v>
      </c>
      <c r="F161" s="196" t="s">
        <v>778</v>
      </c>
      <c r="G161" s="197" t="s">
        <v>70</v>
      </c>
      <c r="H161" s="197" t="s">
        <v>71</v>
      </c>
      <c r="I161" s="198" t="s">
        <v>779</v>
      </c>
      <c r="J161" s="199">
        <v>150</v>
      </c>
      <c r="K161" s="199">
        <v>400</v>
      </c>
      <c r="L161" s="200" t="s">
        <v>79</v>
      </c>
      <c r="M161" s="200" t="s">
        <v>86</v>
      </c>
      <c r="N161" s="201">
        <v>1</v>
      </c>
      <c r="O161" s="202" t="s">
        <v>39</v>
      </c>
      <c r="P161" s="202" t="s">
        <v>40</v>
      </c>
      <c r="Q161" s="41">
        <v>97818.3</v>
      </c>
      <c r="R161" s="41">
        <v>10800</v>
      </c>
      <c r="S161" s="41">
        <v>1800</v>
      </c>
      <c r="T161" s="41">
        <v>0</v>
      </c>
      <c r="U161" s="41">
        <v>0</v>
      </c>
      <c r="V161" s="41">
        <v>0</v>
      </c>
      <c r="W161" s="41">
        <v>0</v>
      </c>
      <c r="X161" s="41">
        <v>0</v>
      </c>
      <c r="Y161" s="41">
        <v>0</v>
      </c>
      <c r="Z161" s="155">
        <v>110418.3</v>
      </c>
      <c r="AA161" s="156">
        <v>30</v>
      </c>
    </row>
    <row r="162" spans="2:27" ht="72" x14ac:dyDescent="0.25">
      <c r="B162" s="351" t="s">
        <v>780</v>
      </c>
      <c r="C162" s="75" t="s">
        <v>108</v>
      </c>
      <c r="D162" s="174" t="s">
        <v>781</v>
      </c>
      <c r="E162" s="205" t="s">
        <v>782</v>
      </c>
      <c r="F162" s="203" t="s">
        <v>783</v>
      </c>
      <c r="G162" s="170" t="s">
        <v>70</v>
      </c>
      <c r="H162" s="170" t="s">
        <v>71</v>
      </c>
      <c r="I162" s="192" t="s">
        <v>784</v>
      </c>
      <c r="J162" s="141">
        <v>39</v>
      </c>
      <c r="K162" s="141">
        <v>39</v>
      </c>
      <c r="L162" s="142" t="s">
        <v>73</v>
      </c>
      <c r="M162" s="159" t="s">
        <v>38</v>
      </c>
      <c r="N162" s="193" t="s">
        <v>785</v>
      </c>
      <c r="O162" s="194" t="s">
        <v>39</v>
      </c>
      <c r="P162" s="194" t="s">
        <v>40</v>
      </c>
      <c r="Q162" s="53">
        <v>85327</v>
      </c>
      <c r="R162" s="53">
        <v>11000</v>
      </c>
      <c r="S162" s="53">
        <v>4000</v>
      </c>
      <c r="T162" s="53">
        <v>0</v>
      </c>
      <c r="U162" s="53">
        <v>0</v>
      </c>
      <c r="V162" s="53">
        <v>0</v>
      </c>
      <c r="W162" s="53">
        <v>0</v>
      </c>
      <c r="X162" s="53">
        <v>0</v>
      </c>
      <c r="Y162" s="53">
        <v>0</v>
      </c>
      <c r="Z162" s="195">
        <v>100327</v>
      </c>
      <c r="AA162" s="149"/>
    </row>
    <row r="163" spans="2:27" ht="108" x14ac:dyDescent="0.25">
      <c r="B163" s="351"/>
      <c r="C163" s="82" t="s">
        <v>113</v>
      </c>
      <c r="D163" s="196" t="s">
        <v>786</v>
      </c>
      <c r="E163" s="196" t="s">
        <v>787</v>
      </c>
      <c r="F163" s="196" t="s">
        <v>788</v>
      </c>
      <c r="G163" s="197" t="s">
        <v>70</v>
      </c>
      <c r="H163" s="197" t="s">
        <v>71</v>
      </c>
      <c r="I163" s="198" t="s">
        <v>789</v>
      </c>
      <c r="J163" s="199">
        <v>50</v>
      </c>
      <c r="K163" s="199">
        <v>50</v>
      </c>
      <c r="L163" s="200" t="s">
        <v>79</v>
      </c>
      <c r="M163" s="200" t="s">
        <v>86</v>
      </c>
      <c r="N163" s="201">
        <v>1</v>
      </c>
      <c r="O163" s="202" t="s">
        <v>39</v>
      </c>
      <c r="P163" s="202" t="s">
        <v>40</v>
      </c>
      <c r="Q163" s="41">
        <v>25598.1</v>
      </c>
      <c r="R163" s="41">
        <v>3300</v>
      </c>
      <c r="S163" s="41">
        <v>1200</v>
      </c>
      <c r="T163" s="41">
        <v>0</v>
      </c>
      <c r="U163" s="41">
        <v>0</v>
      </c>
      <c r="V163" s="41">
        <v>0</v>
      </c>
      <c r="W163" s="41">
        <v>0</v>
      </c>
      <c r="X163" s="41">
        <v>0</v>
      </c>
      <c r="Y163" s="41">
        <v>0</v>
      </c>
      <c r="Z163" s="155">
        <v>30098.1</v>
      </c>
      <c r="AA163" s="156">
        <v>30</v>
      </c>
    </row>
    <row r="164" spans="2:27" ht="108" x14ac:dyDescent="0.25">
      <c r="B164" s="351"/>
      <c r="C164" s="82" t="s">
        <v>492</v>
      </c>
      <c r="D164" s="191" t="s">
        <v>790</v>
      </c>
      <c r="E164" s="191" t="s">
        <v>791</v>
      </c>
      <c r="F164" s="203" t="s">
        <v>792</v>
      </c>
      <c r="G164" s="170" t="s">
        <v>70</v>
      </c>
      <c r="H164" s="170" t="s">
        <v>71</v>
      </c>
      <c r="I164" s="203" t="s">
        <v>793</v>
      </c>
      <c r="J164" s="141">
        <v>100</v>
      </c>
      <c r="K164" s="141">
        <v>100</v>
      </c>
      <c r="L164" s="142" t="s">
        <v>79</v>
      </c>
      <c r="M164" s="159" t="s">
        <v>86</v>
      </c>
      <c r="N164" s="204">
        <v>1</v>
      </c>
      <c r="O164" s="194" t="s">
        <v>39</v>
      </c>
      <c r="P164" s="194" t="s">
        <v>40</v>
      </c>
      <c r="Q164" s="41">
        <v>17065.400000000001</v>
      </c>
      <c r="R164" s="41">
        <v>2200.0000000000005</v>
      </c>
      <c r="S164" s="41">
        <v>800.00000000000011</v>
      </c>
      <c r="T164" s="41">
        <v>0</v>
      </c>
      <c r="U164" s="41">
        <v>0</v>
      </c>
      <c r="V164" s="41">
        <v>0</v>
      </c>
      <c r="W164" s="41">
        <v>0</v>
      </c>
      <c r="X164" s="41">
        <v>0</v>
      </c>
      <c r="Y164" s="41">
        <v>0</v>
      </c>
      <c r="Z164" s="155">
        <v>20065.400000000005</v>
      </c>
      <c r="AA164" s="156">
        <v>20.000000000000004</v>
      </c>
    </row>
    <row r="165" spans="2:27" ht="108" x14ac:dyDescent="0.25">
      <c r="B165" s="351"/>
      <c r="C165" s="82" t="s">
        <v>497</v>
      </c>
      <c r="D165" s="196" t="s">
        <v>794</v>
      </c>
      <c r="E165" s="196" t="s">
        <v>795</v>
      </c>
      <c r="F165" s="196" t="s">
        <v>796</v>
      </c>
      <c r="G165" s="197" t="s">
        <v>70</v>
      </c>
      <c r="H165" s="197" t="s">
        <v>71</v>
      </c>
      <c r="I165" s="198" t="s">
        <v>797</v>
      </c>
      <c r="J165" s="199">
        <v>20</v>
      </c>
      <c r="K165" s="199">
        <v>20</v>
      </c>
      <c r="L165" s="200" t="s">
        <v>79</v>
      </c>
      <c r="M165" s="200" t="s">
        <v>86</v>
      </c>
      <c r="N165" s="201">
        <v>1</v>
      </c>
      <c r="O165" s="202" t="s">
        <v>39</v>
      </c>
      <c r="P165" s="202" t="s">
        <v>40</v>
      </c>
      <c r="Q165" s="41">
        <v>21331.75</v>
      </c>
      <c r="R165" s="41">
        <v>2750</v>
      </c>
      <c r="S165" s="41">
        <v>1000</v>
      </c>
      <c r="T165" s="41">
        <v>0</v>
      </c>
      <c r="U165" s="41">
        <v>0</v>
      </c>
      <c r="V165" s="41">
        <v>0</v>
      </c>
      <c r="W165" s="41">
        <v>0</v>
      </c>
      <c r="X165" s="41">
        <v>0</v>
      </c>
      <c r="Y165" s="41">
        <v>0</v>
      </c>
      <c r="Z165" s="155">
        <v>25081.75</v>
      </c>
      <c r="AA165" s="156">
        <v>25</v>
      </c>
    </row>
    <row r="166" spans="2:27" ht="72" x14ac:dyDescent="0.25">
      <c r="B166" s="351"/>
      <c r="C166" s="82" t="s">
        <v>798</v>
      </c>
      <c r="D166" s="191" t="s">
        <v>799</v>
      </c>
      <c r="E166" s="191" t="s">
        <v>800</v>
      </c>
      <c r="F166" s="203" t="s">
        <v>801</v>
      </c>
      <c r="G166" s="170" t="s">
        <v>70</v>
      </c>
      <c r="H166" s="170" t="s">
        <v>71</v>
      </c>
      <c r="I166" s="203" t="s">
        <v>802</v>
      </c>
      <c r="J166" s="141">
        <v>10</v>
      </c>
      <c r="K166" s="141">
        <v>10</v>
      </c>
      <c r="L166" s="142" t="s">
        <v>79</v>
      </c>
      <c r="M166" s="159" t="s">
        <v>86</v>
      </c>
      <c r="N166" s="204">
        <v>1</v>
      </c>
      <c r="O166" s="194" t="s">
        <v>39</v>
      </c>
      <c r="P166" s="194" t="s">
        <v>40</v>
      </c>
      <c r="Q166" s="41">
        <v>21331.75</v>
      </c>
      <c r="R166" s="41">
        <v>2750</v>
      </c>
      <c r="S166" s="41">
        <v>1000</v>
      </c>
      <c r="T166" s="41">
        <v>0</v>
      </c>
      <c r="U166" s="41">
        <v>0</v>
      </c>
      <c r="V166" s="41">
        <v>0</v>
      </c>
      <c r="W166" s="41">
        <v>0</v>
      </c>
      <c r="X166" s="41">
        <v>0</v>
      </c>
      <c r="Y166" s="41">
        <v>0</v>
      </c>
      <c r="Z166" s="155">
        <v>25081.75</v>
      </c>
      <c r="AA166" s="156">
        <v>25</v>
      </c>
    </row>
    <row r="167" spans="2:27" ht="108" x14ac:dyDescent="0.25">
      <c r="B167" s="351" t="s">
        <v>803</v>
      </c>
      <c r="C167" s="75" t="s">
        <v>119</v>
      </c>
      <c r="D167" s="174" t="s">
        <v>804</v>
      </c>
      <c r="E167" s="191" t="s">
        <v>805</v>
      </c>
      <c r="F167" s="203" t="s">
        <v>806</v>
      </c>
      <c r="G167" s="170" t="s">
        <v>70</v>
      </c>
      <c r="H167" s="170" t="s">
        <v>71</v>
      </c>
      <c r="I167" s="192" t="s">
        <v>807</v>
      </c>
      <c r="J167" s="141">
        <v>130</v>
      </c>
      <c r="K167" s="141">
        <v>130</v>
      </c>
      <c r="L167" s="159" t="s">
        <v>73</v>
      </c>
      <c r="M167" s="159" t="s">
        <v>38</v>
      </c>
      <c r="N167" s="193" t="s">
        <v>785</v>
      </c>
      <c r="O167" s="194" t="s">
        <v>39</v>
      </c>
      <c r="P167" s="194" t="s">
        <v>40</v>
      </c>
      <c r="Q167" s="53">
        <v>260210</v>
      </c>
      <c r="R167" s="53">
        <v>21000</v>
      </c>
      <c r="S167" s="53">
        <v>4000</v>
      </c>
      <c r="T167" s="53">
        <v>0</v>
      </c>
      <c r="U167" s="53">
        <v>0</v>
      </c>
      <c r="V167" s="53">
        <v>0</v>
      </c>
      <c r="W167" s="53">
        <v>0</v>
      </c>
      <c r="X167" s="53">
        <v>0</v>
      </c>
      <c r="Y167" s="53">
        <v>0</v>
      </c>
      <c r="Z167" s="195">
        <v>285210</v>
      </c>
      <c r="AA167" s="149"/>
    </row>
    <row r="168" spans="2:27" ht="48" x14ac:dyDescent="0.25">
      <c r="B168" s="351"/>
      <c r="C168" s="82" t="s">
        <v>124</v>
      </c>
      <c r="D168" s="196" t="s">
        <v>808</v>
      </c>
      <c r="E168" s="196" t="s">
        <v>809</v>
      </c>
      <c r="F168" s="196" t="s">
        <v>810</v>
      </c>
      <c r="G168" s="197" t="s">
        <v>70</v>
      </c>
      <c r="H168" s="197" t="s">
        <v>71</v>
      </c>
      <c r="I168" s="198" t="s">
        <v>811</v>
      </c>
      <c r="J168" s="199">
        <v>100</v>
      </c>
      <c r="K168" s="199">
        <v>100</v>
      </c>
      <c r="L168" s="200" t="s">
        <v>79</v>
      </c>
      <c r="M168" s="200" t="s">
        <v>86</v>
      </c>
      <c r="N168" s="201">
        <v>1</v>
      </c>
      <c r="O168" s="202" t="s">
        <v>39</v>
      </c>
      <c r="P168" s="202" t="s">
        <v>40</v>
      </c>
      <c r="Q168" s="41">
        <v>39031.5</v>
      </c>
      <c r="R168" s="41">
        <v>3150</v>
      </c>
      <c r="S168" s="41">
        <v>600</v>
      </c>
      <c r="T168" s="41">
        <v>0</v>
      </c>
      <c r="U168" s="41">
        <v>0</v>
      </c>
      <c r="V168" s="41">
        <v>0</v>
      </c>
      <c r="W168" s="41">
        <v>0</v>
      </c>
      <c r="X168" s="41">
        <v>0</v>
      </c>
      <c r="Y168" s="41">
        <v>0</v>
      </c>
      <c r="Z168" s="155">
        <v>42781.5</v>
      </c>
      <c r="AA168" s="156">
        <v>15</v>
      </c>
    </row>
    <row r="169" spans="2:27" ht="56.25" customHeight="1" x14ac:dyDescent="0.25">
      <c r="B169" s="351"/>
      <c r="C169" s="82" t="s">
        <v>129</v>
      </c>
      <c r="D169" s="167" t="s">
        <v>812</v>
      </c>
      <c r="E169" s="169" t="s">
        <v>813</v>
      </c>
      <c r="F169" s="169" t="s">
        <v>814</v>
      </c>
      <c r="G169" s="206" t="s">
        <v>70</v>
      </c>
      <c r="H169" s="206" t="s">
        <v>71</v>
      </c>
      <c r="I169" s="169" t="s">
        <v>815</v>
      </c>
      <c r="J169" s="187">
        <v>100</v>
      </c>
      <c r="K169" s="187">
        <v>100</v>
      </c>
      <c r="L169" s="206" t="s">
        <v>79</v>
      </c>
      <c r="M169" s="206" t="s">
        <v>86</v>
      </c>
      <c r="N169" s="182">
        <v>1</v>
      </c>
      <c r="O169" s="167" t="s">
        <v>39</v>
      </c>
      <c r="P169" s="167" t="s">
        <v>40</v>
      </c>
      <c r="Q169" s="41">
        <v>39031.5</v>
      </c>
      <c r="R169" s="41">
        <v>3150</v>
      </c>
      <c r="S169" s="41">
        <v>600</v>
      </c>
      <c r="T169" s="41">
        <v>0</v>
      </c>
      <c r="U169" s="41">
        <v>0</v>
      </c>
      <c r="V169" s="41">
        <v>0</v>
      </c>
      <c r="W169" s="41">
        <v>0</v>
      </c>
      <c r="X169" s="41">
        <v>0</v>
      </c>
      <c r="Y169" s="41">
        <v>0</v>
      </c>
      <c r="Z169" s="155">
        <v>42781.5</v>
      </c>
      <c r="AA169" s="156">
        <v>15</v>
      </c>
    </row>
    <row r="170" spans="2:27" ht="125.25" customHeight="1" x14ac:dyDescent="0.25">
      <c r="B170" s="351"/>
      <c r="C170" s="82" t="s">
        <v>816</v>
      </c>
      <c r="D170" s="196" t="s">
        <v>817</v>
      </c>
      <c r="E170" s="196" t="s">
        <v>818</v>
      </c>
      <c r="F170" s="196" t="s">
        <v>819</v>
      </c>
      <c r="G170" s="197" t="s">
        <v>70</v>
      </c>
      <c r="H170" s="197" t="s">
        <v>71</v>
      </c>
      <c r="I170" s="198" t="s">
        <v>820</v>
      </c>
      <c r="J170" s="199">
        <v>300</v>
      </c>
      <c r="K170" s="199">
        <v>300</v>
      </c>
      <c r="L170" s="200" t="s">
        <v>79</v>
      </c>
      <c r="M170" s="200" t="s">
        <v>86</v>
      </c>
      <c r="N170" s="201">
        <v>1</v>
      </c>
      <c r="O170" s="202" t="s">
        <v>39</v>
      </c>
      <c r="P170" s="202" t="s">
        <v>40</v>
      </c>
      <c r="Q170" s="41">
        <v>65052.5</v>
      </c>
      <c r="R170" s="41">
        <v>5250</v>
      </c>
      <c r="S170" s="41">
        <v>1000</v>
      </c>
      <c r="T170" s="41">
        <v>0</v>
      </c>
      <c r="U170" s="41">
        <v>0</v>
      </c>
      <c r="V170" s="41">
        <v>0</v>
      </c>
      <c r="W170" s="41">
        <v>0</v>
      </c>
      <c r="X170" s="41">
        <v>0</v>
      </c>
      <c r="Y170" s="41">
        <v>0</v>
      </c>
      <c r="Z170" s="155">
        <v>71302.5</v>
      </c>
      <c r="AA170" s="156">
        <v>25</v>
      </c>
    </row>
    <row r="171" spans="2:27" ht="48" x14ac:dyDescent="0.25">
      <c r="B171" s="351"/>
      <c r="C171" s="82" t="s">
        <v>821</v>
      </c>
      <c r="D171" s="167" t="s">
        <v>822</v>
      </c>
      <c r="E171" s="169" t="s">
        <v>823</v>
      </c>
      <c r="F171" s="169" t="s">
        <v>824</v>
      </c>
      <c r="G171" s="206" t="s">
        <v>70</v>
      </c>
      <c r="H171" s="206" t="s">
        <v>71</v>
      </c>
      <c r="I171" s="169" t="s">
        <v>825</v>
      </c>
      <c r="J171" s="187">
        <v>50</v>
      </c>
      <c r="K171" s="187">
        <v>50</v>
      </c>
      <c r="L171" s="206" t="s">
        <v>79</v>
      </c>
      <c r="M171" s="206" t="s">
        <v>86</v>
      </c>
      <c r="N171" s="182">
        <v>1</v>
      </c>
      <c r="O171" s="167" t="s">
        <v>39</v>
      </c>
      <c r="P171" s="167" t="s">
        <v>40</v>
      </c>
      <c r="Q171" s="41">
        <v>52042</v>
      </c>
      <c r="R171" s="41">
        <v>4200</v>
      </c>
      <c r="S171" s="41">
        <v>800</v>
      </c>
      <c r="T171" s="41">
        <v>0</v>
      </c>
      <c r="U171" s="41">
        <v>0</v>
      </c>
      <c r="V171" s="41">
        <v>0</v>
      </c>
      <c r="W171" s="41">
        <v>0</v>
      </c>
      <c r="X171" s="41">
        <v>0</v>
      </c>
      <c r="Y171" s="41">
        <v>0</v>
      </c>
      <c r="Z171" s="155">
        <v>57042</v>
      </c>
      <c r="AA171" s="156">
        <v>20</v>
      </c>
    </row>
    <row r="172" spans="2:27" ht="48" x14ac:dyDescent="0.25">
      <c r="B172" s="351"/>
      <c r="C172" s="82" t="s">
        <v>826</v>
      </c>
      <c r="D172" s="196" t="s">
        <v>827</v>
      </c>
      <c r="E172" s="196" t="s">
        <v>828</v>
      </c>
      <c r="F172" s="196" t="s">
        <v>829</v>
      </c>
      <c r="G172" s="197" t="s">
        <v>70</v>
      </c>
      <c r="H172" s="197" t="s">
        <v>71</v>
      </c>
      <c r="I172" s="198" t="s">
        <v>830</v>
      </c>
      <c r="J172" s="199">
        <v>100</v>
      </c>
      <c r="K172" s="199">
        <v>100</v>
      </c>
      <c r="L172" s="200" t="s">
        <v>79</v>
      </c>
      <c r="M172" s="200" t="s">
        <v>86</v>
      </c>
      <c r="N172" s="201">
        <v>1</v>
      </c>
      <c r="O172" s="202" t="s">
        <v>39</v>
      </c>
      <c r="P172" s="202" t="s">
        <v>40</v>
      </c>
      <c r="Q172" s="41">
        <v>39031.5</v>
      </c>
      <c r="R172" s="41">
        <v>3150</v>
      </c>
      <c r="S172" s="41">
        <v>600</v>
      </c>
      <c r="T172" s="41">
        <v>0</v>
      </c>
      <c r="U172" s="41">
        <v>0</v>
      </c>
      <c r="V172" s="41">
        <v>0</v>
      </c>
      <c r="W172" s="41">
        <v>0</v>
      </c>
      <c r="X172" s="41">
        <v>0</v>
      </c>
      <c r="Y172" s="41">
        <v>0</v>
      </c>
      <c r="Z172" s="155">
        <v>42781.5</v>
      </c>
      <c r="AA172" s="156">
        <v>15</v>
      </c>
    </row>
    <row r="173" spans="2:27" ht="120" customHeight="1" x14ac:dyDescent="0.25">
      <c r="B173" s="351"/>
      <c r="C173" s="82" t="s">
        <v>831</v>
      </c>
      <c r="D173" s="167" t="s">
        <v>832</v>
      </c>
      <c r="E173" s="169" t="s">
        <v>833</v>
      </c>
      <c r="F173" s="169" t="s">
        <v>834</v>
      </c>
      <c r="G173" s="206" t="s">
        <v>70</v>
      </c>
      <c r="H173" s="206" t="s">
        <v>71</v>
      </c>
      <c r="I173" s="169" t="s">
        <v>835</v>
      </c>
      <c r="J173" s="187">
        <v>100</v>
      </c>
      <c r="K173" s="187">
        <v>100</v>
      </c>
      <c r="L173" s="206" t="s">
        <v>79</v>
      </c>
      <c r="M173" s="206" t="s">
        <v>86</v>
      </c>
      <c r="N173" s="182">
        <v>1</v>
      </c>
      <c r="O173" s="167" t="s">
        <v>39</v>
      </c>
      <c r="P173" s="167" t="s">
        <v>40</v>
      </c>
      <c r="Q173" s="41">
        <v>26021</v>
      </c>
      <c r="R173" s="41">
        <v>2100</v>
      </c>
      <c r="S173" s="41">
        <v>400</v>
      </c>
      <c r="T173" s="41">
        <v>0</v>
      </c>
      <c r="U173" s="41">
        <v>0</v>
      </c>
      <c r="V173" s="41">
        <v>0</v>
      </c>
      <c r="W173" s="41">
        <v>0</v>
      </c>
      <c r="X173" s="41">
        <v>0</v>
      </c>
      <c r="Y173" s="41">
        <v>0</v>
      </c>
      <c r="Z173" s="155">
        <v>28521</v>
      </c>
      <c r="AA173" s="156">
        <v>10</v>
      </c>
    </row>
    <row r="174" spans="2:27" ht="72" x14ac:dyDescent="0.25">
      <c r="B174" s="351" t="s">
        <v>836</v>
      </c>
      <c r="C174" s="75" t="s">
        <v>135</v>
      </c>
      <c r="D174" s="174" t="s">
        <v>837</v>
      </c>
      <c r="E174" s="207" t="s">
        <v>838</v>
      </c>
      <c r="F174" s="203" t="s">
        <v>839</v>
      </c>
      <c r="G174" s="170" t="s">
        <v>70</v>
      </c>
      <c r="H174" s="170" t="s">
        <v>71</v>
      </c>
      <c r="I174" s="192" t="s">
        <v>840</v>
      </c>
      <c r="J174" s="141">
        <v>1042.4000000000001</v>
      </c>
      <c r="K174" s="141">
        <v>1563.6</v>
      </c>
      <c r="L174" s="142" t="s">
        <v>73</v>
      </c>
      <c r="M174" s="159" t="s">
        <v>38</v>
      </c>
      <c r="N174" s="193" t="s">
        <v>841</v>
      </c>
      <c r="O174" s="194" t="s">
        <v>39</v>
      </c>
      <c r="P174" s="194" t="s">
        <v>40</v>
      </c>
      <c r="Q174" s="53">
        <v>108029</v>
      </c>
      <c r="R174" s="53">
        <v>30000</v>
      </c>
      <c r="S174" s="53">
        <v>6000</v>
      </c>
      <c r="T174" s="53">
        <v>0</v>
      </c>
      <c r="U174" s="53">
        <v>0</v>
      </c>
      <c r="V174" s="53">
        <v>0</v>
      </c>
      <c r="W174" s="53">
        <v>0</v>
      </c>
      <c r="X174" s="53">
        <v>0</v>
      </c>
      <c r="Y174" s="53">
        <v>0</v>
      </c>
      <c r="Z174" s="195">
        <v>144029</v>
      </c>
      <c r="AA174" s="149"/>
    </row>
    <row r="175" spans="2:27" ht="132" x14ac:dyDescent="0.25">
      <c r="B175" s="351"/>
      <c r="C175" s="82" t="s">
        <v>140</v>
      </c>
      <c r="D175" s="196" t="s">
        <v>842</v>
      </c>
      <c r="E175" s="196" t="s">
        <v>843</v>
      </c>
      <c r="F175" s="196" t="s">
        <v>844</v>
      </c>
      <c r="G175" s="197" t="s">
        <v>70</v>
      </c>
      <c r="H175" s="197" t="s">
        <v>71</v>
      </c>
      <c r="I175" s="198" t="s">
        <v>845</v>
      </c>
      <c r="J175" s="199">
        <v>6</v>
      </c>
      <c r="K175" s="199">
        <v>6</v>
      </c>
      <c r="L175" s="200" t="s">
        <v>79</v>
      </c>
      <c r="M175" s="200" t="s">
        <v>86</v>
      </c>
      <c r="N175" s="201">
        <v>1</v>
      </c>
      <c r="O175" s="202" t="s">
        <v>39</v>
      </c>
      <c r="P175" s="202" t="s">
        <v>40</v>
      </c>
      <c r="Q175" s="41">
        <v>70218.850000000006</v>
      </c>
      <c r="R175" s="41">
        <v>19500</v>
      </c>
      <c r="S175" s="41">
        <v>3900</v>
      </c>
      <c r="T175" s="41">
        <v>0</v>
      </c>
      <c r="U175" s="41">
        <v>0</v>
      </c>
      <c r="V175" s="41">
        <v>0</v>
      </c>
      <c r="W175" s="41">
        <v>0</v>
      </c>
      <c r="X175" s="41">
        <v>0</v>
      </c>
      <c r="Y175" s="41">
        <v>0</v>
      </c>
      <c r="Z175" s="155">
        <v>93618.85</v>
      </c>
      <c r="AA175" s="156">
        <v>65</v>
      </c>
    </row>
    <row r="176" spans="2:27" ht="96" x14ac:dyDescent="0.25">
      <c r="B176" s="351"/>
      <c r="C176" s="82" t="s">
        <v>145</v>
      </c>
      <c r="D176" s="191" t="s">
        <v>846</v>
      </c>
      <c r="E176" s="207" t="s">
        <v>847</v>
      </c>
      <c r="F176" s="203" t="s">
        <v>848</v>
      </c>
      <c r="G176" s="170" t="s">
        <v>70</v>
      </c>
      <c r="H176" s="170" t="s">
        <v>71</v>
      </c>
      <c r="I176" s="203" t="s">
        <v>849</v>
      </c>
      <c r="J176" s="141">
        <v>2600</v>
      </c>
      <c r="K176" s="141">
        <v>2600</v>
      </c>
      <c r="L176" s="142" t="s">
        <v>79</v>
      </c>
      <c r="M176" s="159" t="s">
        <v>86</v>
      </c>
      <c r="N176" s="204">
        <v>1</v>
      </c>
      <c r="O176" s="194" t="s">
        <v>39</v>
      </c>
      <c r="P176" s="194" t="s">
        <v>40</v>
      </c>
      <c r="Q176" s="41">
        <v>37810.15</v>
      </c>
      <c r="R176" s="41">
        <v>10500</v>
      </c>
      <c r="S176" s="41">
        <v>2100</v>
      </c>
      <c r="T176" s="41">
        <v>0</v>
      </c>
      <c r="U176" s="41">
        <v>0</v>
      </c>
      <c r="V176" s="41">
        <v>0</v>
      </c>
      <c r="W176" s="41">
        <v>0</v>
      </c>
      <c r="X176" s="41">
        <v>0</v>
      </c>
      <c r="Y176" s="41">
        <v>0</v>
      </c>
      <c r="Z176" s="155">
        <v>50410.15</v>
      </c>
      <c r="AA176" s="156">
        <v>35</v>
      </c>
    </row>
    <row r="177" spans="2:27" ht="108" x14ac:dyDescent="0.25">
      <c r="B177" s="351" t="s">
        <v>850</v>
      </c>
      <c r="C177" s="75" t="s">
        <v>166</v>
      </c>
      <c r="D177" s="174" t="s">
        <v>851</v>
      </c>
      <c r="E177" s="185" t="s">
        <v>852</v>
      </c>
      <c r="F177" s="203" t="s">
        <v>853</v>
      </c>
      <c r="G177" s="170" t="s">
        <v>70</v>
      </c>
      <c r="H177" s="170" t="s">
        <v>71</v>
      </c>
      <c r="I177" s="192" t="s">
        <v>854</v>
      </c>
      <c r="J177" s="141">
        <v>1567</v>
      </c>
      <c r="K177" s="141">
        <v>1723</v>
      </c>
      <c r="L177" s="142" t="s">
        <v>73</v>
      </c>
      <c r="M177" s="159" t="s">
        <v>38</v>
      </c>
      <c r="N177" s="193" t="s">
        <v>855</v>
      </c>
      <c r="O177" s="194" t="s">
        <v>39</v>
      </c>
      <c r="P177" s="194" t="s">
        <v>40</v>
      </c>
      <c r="Q177" s="53">
        <v>305058</v>
      </c>
      <c r="R177" s="53">
        <v>44000</v>
      </c>
      <c r="S177" s="53">
        <v>4000</v>
      </c>
      <c r="T177" s="53">
        <v>0</v>
      </c>
      <c r="U177" s="53">
        <v>0</v>
      </c>
      <c r="V177" s="53">
        <v>0</v>
      </c>
      <c r="W177" s="53">
        <v>0</v>
      </c>
      <c r="X177" s="53">
        <v>0</v>
      </c>
      <c r="Y177" s="53">
        <v>0</v>
      </c>
      <c r="Z177" s="195">
        <v>353058</v>
      </c>
      <c r="AA177" s="149"/>
    </row>
    <row r="178" spans="2:27" ht="144" x14ac:dyDescent="0.25">
      <c r="B178" s="351"/>
      <c r="C178" s="82" t="s">
        <v>171</v>
      </c>
      <c r="D178" s="196" t="s">
        <v>856</v>
      </c>
      <c r="E178" s="196" t="s">
        <v>857</v>
      </c>
      <c r="F178" s="196" t="s">
        <v>858</v>
      </c>
      <c r="G178" s="197" t="s">
        <v>70</v>
      </c>
      <c r="H178" s="197" t="s">
        <v>71</v>
      </c>
      <c r="I178" s="198" t="s">
        <v>859</v>
      </c>
      <c r="J178" s="199">
        <v>10</v>
      </c>
      <c r="K178" s="199">
        <v>10</v>
      </c>
      <c r="L178" s="200" t="s">
        <v>79</v>
      </c>
      <c r="M178" s="200" t="s">
        <v>86</v>
      </c>
      <c r="N178" s="201">
        <v>1</v>
      </c>
      <c r="O178" s="202" t="s">
        <v>39</v>
      </c>
      <c r="P178" s="202" t="s">
        <v>40</v>
      </c>
      <c r="Q178" s="41">
        <v>76264.5</v>
      </c>
      <c r="R178" s="41">
        <v>11000</v>
      </c>
      <c r="S178" s="41">
        <v>1000</v>
      </c>
      <c r="T178" s="41">
        <v>0</v>
      </c>
      <c r="U178" s="41">
        <v>0</v>
      </c>
      <c r="V178" s="41">
        <v>0</v>
      </c>
      <c r="W178" s="41">
        <v>0</v>
      </c>
      <c r="X178" s="41">
        <v>0</v>
      </c>
      <c r="Y178" s="41">
        <v>0</v>
      </c>
      <c r="Z178" s="155">
        <v>88264.5</v>
      </c>
      <c r="AA178" s="156">
        <v>25</v>
      </c>
    </row>
    <row r="179" spans="2:27" ht="120" x14ac:dyDescent="0.25">
      <c r="B179" s="351"/>
      <c r="C179" s="82" t="s">
        <v>176</v>
      </c>
      <c r="D179" s="191" t="s">
        <v>860</v>
      </c>
      <c r="E179" s="207" t="s">
        <v>861</v>
      </c>
      <c r="F179" s="203" t="s">
        <v>862</v>
      </c>
      <c r="G179" s="170" t="s">
        <v>70</v>
      </c>
      <c r="H179" s="170" t="s">
        <v>71</v>
      </c>
      <c r="I179" s="203" t="s">
        <v>863</v>
      </c>
      <c r="J179" s="141">
        <v>5200</v>
      </c>
      <c r="K179" s="141">
        <v>5720</v>
      </c>
      <c r="L179" s="159" t="s">
        <v>79</v>
      </c>
      <c r="M179" s="159" t="s">
        <v>86</v>
      </c>
      <c r="N179" s="208">
        <v>0.90900000000000003</v>
      </c>
      <c r="O179" s="194" t="s">
        <v>39</v>
      </c>
      <c r="P179" s="194" t="s">
        <v>40</v>
      </c>
      <c r="Q179" s="41">
        <v>106770.3</v>
      </c>
      <c r="R179" s="41">
        <v>15400</v>
      </c>
      <c r="S179" s="41">
        <v>1400</v>
      </c>
      <c r="T179" s="41">
        <v>0</v>
      </c>
      <c r="U179" s="41">
        <v>0</v>
      </c>
      <c r="V179" s="41">
        <v>0</v>
      </c>
      <c r="W179" s="41">
        <v>0</v>
      </c>
      <c r="X179" s="41">
        <v>0</v>
      </c>
      <c r="Y179" s="41">
        <v>0</v>
      </c>
      <c r="Z179" s="155">
        <v>123570.3</v>
      </c>
      <c r="AA179" s="156">
        <v>35</v>
      </c>
    </row>
    <row r="180" spans="2:27" ht="72" x14ac:dyDescent="0.25">
      <c r="B180" s="351"/>
      <c r="C180" s="82" t="s">
        <v>181</v>
      </c>
      <c r="D180" s="196" t="s">
        <v>864</v>
      </c>
      <c r="E180" s="196" t="s">
        <v>865</v>
      </c>
      <c r="F180" s="196" t="s">
        <v>866</v>
      </c>
      <c r="G180" s="197" t="s">
        <v>70</v>
      </c>
      <c r="H180" s="197" t="s">
        <v>71</v>
      </c>
      <c r="I180" s="198" t="s">
        <v>867</v>
      </c>
      <c r="J180" s="199">
        <v>10</v>
      </c>
      <c r="K180" s="199">
        <v>10</v>
      </c>
      <c r="L180" s="200" t="s">
        <v>79</v>
      </c>
      <c r="M180" s="200" t="s">
        <v>86</v>
      </c>
      <c r="N180" s="201">
        <v>1</v>
      </c>
      <c r="O180" s="202" t="s">
        <v>39</v>
      </c>
      <c r="P180" s="202" t="s">
        <v>40</v>
      </c>
      <c r="Q180" s="41">
        <v>122023.20000000001</v>
      </c>
      <c r="R180" s="41">
        <v>17600.000000000004</v>
      </c>
      <c r="S180" s="41">
        <v>1600.0000000000002</v>
      </c>
      <c r="T180" s="41">
        <v>0</v>
      </c>
      <c r="U180" s="41">
        <v>0</v>
      </c>
      <c r="V180" s="41">
        <v>0</v>
      </c>
      <c r="W180" s="41">
        <v>0</v>
      </c>
      <c r="X180" s="41">
        <v>0</v>
      </c>
      <c r="Y180" s="41">
        <v>0</v>
      </c>
      <c r="Z180" s="155">
        <v>141223.20000000001</v>
      </c>
      <c r="AA180" s="156">
        <v>40.000000000000007</v>
      </c>
    </row>
    <row r="181" spans="2:27" ht="84" x14ac:dyDescent="0.25">
      <c r="B181" s="351" t="s">
        <v>868</v>
      </c>
      <c r="C181" s="75" t="s">
        <v>194</v>
      </c>
      <c r="D181" s="174" t="s">
        <v>869</v>
      </c>
      <c r="E181" s="209" t="s">
        <v>870</v>
      </c>
      <c r="F181" s="203" t="s">
        <v>871</v>
      </c>
      <c r="G181" s="170" t="s">
        <v>70</v>
      </c>
      <c r="H181" s="170" t="s">
        <v>71</v>
      </c>
      <c r="I181" s="192" t="s">
        <v>872</v>
      </c>
      <c r="J181" s="141">
        <v>15.9</v>
      </c>
      <c r="K181" s="141">
        <v>17.7</v>
      </c>
      <c r="L181" s="159" t="s">
        <v>73</v>
      </c>
      <c r="M181" s="159" t="s">
        <v>38</v>
      </c>
      <c r="N181" s="193" t="s">
        <v>658</v>
      </c>
      <c r="O181" s="194" t="s">
        <v>39</v>
      </c>
      <c r="P181" s="194" t="s">
        <v>40</v>
      </c>
      <c r="Q181" s="53">
        <v>328764</v>
      </c>
      <c r="R181" s="53">
        <v>10000</v>
      </c>
      <c r="S181" s="53">
        <v>4000</v>
      </c>
      <c r="T181" s="53">
        <v>0</v>
      </c>
      <c r="U181" s="53">
        <v>0</v>
      </c>
      <c r="V181" s="53">
        <v>0</v>
      </c>
      <c r="W181" s="53">
        <v>0</v>
      </c>
      <c r="X181" s="53">
        <v>0</v>
      </c>
      <c r="Y181" s="53">
        <v>0</v>
      </c>
      <c r="Z181" s="195">
        <v>342764</v>
      </c>
      <c r="AA181" s="149"/>
    </row>
    <row r="182" spans="2:27" ht="96" x14ac:dyDescent="0.25">
      <c r="B182" s="351"/>
      <c r="C182" s="82" t="s">
        <v>199</v>
      </c>
      <c r="D182" s="196" t="s">
        <v>873</v>
      </c>
      <c r="E182" s="196" t="s">
        <v>874</v>
      </c>
      <c r="F182" s="196" t="s">
        <v>875</v>
      </c>
      <c r="G182" s="197" t="s">
        <v>70</v>
      </c>
      <c r="H182" s="197" t="s">
        <v>71</v>
      </c>
      <c r="I182" s="198" t="s">
        <v>876</v>
      </c>
      <c r="J182" s="199">
        <v>15</v>
      </c>
      <c r="K182" s="199">
        <v>15</v>
      </c>
      <c r="L182" s="200" t="s">
        <v>79</v>
      </c>
      <c r="M182" s="200" t="s">
        <v>86</v>
      </c>
      <c r="N182" s="201">
        <v>1</v>
      </c>
      <c r="O182" s="202" t="s">
        <v>39</v>
      </c>
      <c r="P182" s="202" t="s">
        <v>40</v>
      </c>
      <c r="Q182" s="41">
        <v>65752.800000000003</v>
      </c>
      <c r="R182" s="41">
        <v>2000</v>
      </c>
      <c r="S182" s="41">
        <v>800</v>
      </c>
      <c r="T182" s="41">
        <v>0</v>
      </c>
      <c r="U182" s="41">
        <v>0</v>
      </c>
      <c r="V182" s="41">
        <v>0</v>
      </c>
      <c r="W182" s="41">
        <v>0</v>
      </c>
      <c r="X182" s="41">
        <v>0</v>
      </c>
      <c r="Y182" s="41">
        <v>0</v>
      </c>
      <c r="Z182" s="155">
        <v>68552.800000000003</v>
      </c>
      <c r="AA182" s="156">
        <v>20</v>
      </c>
    </row>
    <row r="183" spans="2:27" ht="114" customHeight="1" x14ac:dyDescent="0.25">
      <c r="B183" s="351"/>
      <c r="C183" s="82" t="s">
        <v>204</v>
      </c>
      <c r="D183" s="190" t="s">
        <v>877</v>
      </c>
      <c r="E183" s="205" t="s">
        <v>878</v>
      </c>
      <c r="F183" s="203" t="s">
        <v>879</v>
      </c>
      <c r="G183" s="170" t="s">
        <v>70</v>
      </c>
      <c r="H183" s="170" t="s">
        <v>71</v>
      </c>
      <c r="I183" s="203" t="s">
        <v>880</v>
      </c>
      <c r="J183" s="141">
        <v>15</v>
      </c>
      <c r="K183" s="141">
        <v>15</v>
      </c>
      <c r="L183" s="159" t="s">
        <v>79</v>
      </c>
      <c r="M183" s="159" t="s">
        <v>86</v>
      </c>
      <c r="N183" s="204">
        <v>1</v>
      </c>
      <c r="O183" s="194" t="s">
        <v>39</v>
      </c>
      <c r="P183" s="194" t="s">
        <v>40</v>
      </c>
      <c r="Q183" s="41">
        <v>147943.79999999999</v>
      </c>
      <c r="R183" s="41">
        <v>4499.9999999999991</v>
      </c>
      <c r="S183" s="41">
        <v>1799.9999999999998</v>
      </c>
      <c r="T183" s="41">
        <v>0</v>
      </c>
      <c r="U183" s="41">
        <v>0</v>
      </c>
      <c r="V183" s="41">
        <v>0</v>
      </c>
      <c r="W183" s="41">
        <v>0</v>
      </c>
      <c r="X183" s="41">
        <v>0</v>
      </c>
      <c r="Y183" s="41">
        <v>0</v>
      </c>
      <c r="Z183" s="155">
        <v>154243.79999999999</v>
      </c>
      <c r="AA183" s="156">
        <v>44.999999999999993</v>
      </c>
    </row>
    <row r="184" spans="2:27" ht="120" x14ac:dyDescent="0.25">
      <c r="B184" s="351"/>
      <c r="C184" s="82" t="s">
        <v>209</v>
      </c>
      <c r="D184" s="196" t="s">
        <v>881</v>
      </c>
      <c r="E184" s="196" t="s">
        <v>882</v>
      </c>
      <c r="F184" s="196" t="s">
        <v>883</v>
      </c>
      <c r="G184" s="197" t="s">
        <v>70</v>
      </c>
      <c r="H184" s="197" t="s">
        <v>71</v>
      </c>
      <c r="I184" s="198" t="s">
        <v>884</v>
      </c>
      <c r="J184" s="199">
        <v>18</v>
      </c>
      <c r="K184" s="199">
        <v>24</v>
      </c>
      <c r="L184" s="200" t="s">
        <v>79</v>
      </c>
      <c r="M184" s="200" t="s">
        <v>86</v>
      </c>
      <c r="N184" s="201">
        <v>0.75</v>
      </c>
      <c r="O184" s="202" t="s">
        <v>39</v>
      </c>
      <c r="P184" s="202" t="s">
        <v>40</v>
      </c>
      <c r="Q184" s="41">
        <v>115067.4</v>
      </c>
      <c r="R184" s="41">
        <v>3500</v>
      </c>
      <c r="S184" s="41">
        <v>1400</v>
      </c>
      <c r="T184" s="41">
        <v>0</v>
      </c>
      <c r="U184" s="41">
        <v>0</v>
      </c>
      <c r="V184" s="41">
        <v>0</v>
      </c>
      <c r="W184" s="41">
        <v>0</v>
      </c>
      <c r="X184" s="41">
        <v>0</v>
      </c>
      <c r="Y184" s="41">
        <v>0</v>
      </c>
      <c r="Z184" s="155">
        <v>119967.4</v>
      </c>
      <c r="AA184" s="156">
        <v>35</v>
      </c>
    </row>
    <row r="185" spans="2:27" ht="72" x14ac:dyDescent="0.25">
      <c r="B185" s="351" t="s">
        <v>885</v>
      </c>
      <c r="C185" s="75" t="s">
        <v>220</v>
      </c>
      <c r="D185" s="174" t="s">
        <v>886</v>
      </c>
      <c r="E185" s="209" t="s">
        <v>887</v>
      </c>
      <c r="F185" s="203" t="s">
        <v>888</v>
      </c>
      <c r="G185" s="170" t="s">
        <v>70</v>
      </c>
      <c r="H185" s="170" t="s">
        <v>71</v>
      </c>
      <c r="I185" s="192" t="s">
        <v>889</v>
      </c>
      <c r="J185" s="141">
        <v>38.799999999999997</v>
      </c>
      <c r="K185" s="141">
        <v>39.4</v>
      </c>
      <c r="L185" s="159" t="s">
        <v>73</v>
      </c>
      <c r="M185" s="159" t="s">
        <v>38</v>
      </c>
      <c r="N185" s="210">
        <v>0.98</v>
      </c>
      <c r="O185" s="194" t="s">
        <v>39</v>
      </c>
      <c r="P185" s="194" t="s">
        <v>40</v>
      </c>
      <c r="Q185" s="53">
        <v>114780</v>
      </c>
      <c r="R185" s="53">
        <v>17000</v>
      </c>
      <c r="S185" s="53">
        <v>34000</v>
      </c>
      <c r="T185" s="53">
        <v>0</v>
      </c>
      <c r="U185" s="53">
        <v>0</v>
      </c>
      <c r="V185" s="53">
        <v>0</v>
      </c>
      <c r="W185" s="53">
        <v>0</v>
      </c>
      <c r="X185" s="53">
        <v>0</v>
      </c>
      <c r="Y185" s="53">
        <v>0</v>
      </c>
      <c r="Z185" s="195">
        <v>165780</v>
      </c>
      <c r="AA185" s="149"/>
    </row>
    <row r="186" spans="2:27" ht="72" x14ac:dyDescent="0.25">
      <c r="B186" s="351"/>
      <c r="C186" s="82" t="s">
        <v>225</v>
      </c>
      <c r="D186" s="196" t="s">
        <v>890</v>
      </c>
      <c r="E186" s="196" t="s">
        <v>891</v>
      </c>
      <c r="F186" s="196" t="s">
        <v>892</v>
      </c>
      <c r="G186" s="197" t="s">
        <v>70</v>
      </c>
      <c r="H186" s="197" t="s">
        <v>71</v>
      </c>
      <c r="I186" s="198" t="s">
        <v>893</v>
      </c>
      <c r="J186" s="199">
        <v>44</v>
      </c>
      <c r="K186" s="199">
        <v>44</v>
      </c>
      <c r="L186" s="200" t="s">
        <v>79</v>
      </c>
      <c r="M186" s="200" t="s">
        <v>86</v>
      </c>
      <c r="N186" s="201">
        <v>1</v>
      </c>
      <c r="O186" s="202" t="s">
        <v>39</v>
      </c>
      <c r="P186" s="202" t="s">
        <v>40</v>
      </c>
      <c r="Q186" s="41">
        <v>17217</v>
      </c>
      <c r="R186" s="41">
        <v>2550</v>
      </c>
      <c r="S186" s="41">
        <v>5100</v>
      </c>
      <c r="T186" s="41">
        <v>0</v>
      </c>
      <c r="U186" s="41">
        <v>0</v>
      </c>
      <c r="V186" s="41">
        <v>0</v>
      </c>
      <c r="W186" s="41">
        <v>0</v>
      </c>
      <c r="X186" s="41">
        <v>0</v>
      </c>
      <c r="Y186" s="41">
        <v>0</v>
      </c>
      <c r="Z186" s="155">
        <v>24867</v>
      </c>
      <c r="AA186" s="156">
        <v>15</v>
      </c>
    </row>
    <row r="187" spans="2:27" ht="96" x14ac:dyDescent="0.25">
      <c r="B187" s="351"/>
      <c r="C187" s="82" t="s">
        <v>230</v>
      </c>
      <c r="D187" s="190" t="s">
        <v>894</v>
      </c>
      <c r="E187" s="211" t="s">
        <v>895</v>
      </c>
      <c r="F187" s="203" t="s">
        <v>896</v>
      </c>
      <c r="G187" s="170" t="s">
        <v>70</v>
      </c>
      <c r="H187" s="170" t="s">
        <v>71</v>
      </c>
      <c r="I187" s="203" t="s">
        <v>897</v>
      </c>
      <c r="J187" s="141">
        <v>20</v>
      </c>
      <c r="K187" s="141">
        <v>23</v>
      </c>
      <c r="L187" s="159" t="s">
        <v>79</v>
      </c>
      <c r="M187" s="159" t="s">
        <v>86</v>
      </c>
      <c r="N187" s="212">
        <v>0.86950000000000005</v>
      </c>
      <c r="O187" s="194" t="s">
        <v>39</v>
      </c>
      <c r="P187" s="194" t="s">
        <v>40</v>
      </c>
      <c r="Q187" s="41">
        <v>22956</v>
      </c>
      <c r="R187" s="41">
        <v>3400</v>
      </c>
      <c r="S187" s="41">
        <v>6800</v>
      </c>
      <c r="T187" s="41">
        <v>0</v>
      </c>
      <c r="U187" s="41">
        <v>0</v>
      </c>
      <c r="V187" s="41">
        <v>0</v>
      </c>
      <c r="W187" s="41">
        <v>0</v>
      </c>
      <c r="X187" s="41">
        <v>0</v>
      </c>
      <c r="Y187" s="41">
        <v>0</v>
      </c>
      <c r="Z187" s="155">
        <v>33156</v>
      </c>
      <c r="AA187" s="156">
        <v>20</v>
      </c>
    </row>
    <row r="188" spans="2:27" ht="84" x14ac:dyDescent="0.25">
      <c r="B188" s="351"/>
      <c r="C188" s="82" t="s">
        <v>235</v>
      </c>
      <c r="D188" s="196" t="s">
        <v>898</v>
      </c>
      <c r="E188" s="196" t="s">
        <v>899</v>
      </c>
      <c r="F188" s="196" t="s">
        <v>900</v>
      </c>
      <c r="G188" s="197" t="s">
        <v>70</v>
      </c>
      <c r="H188" s="197" t="s">
        <v>71</v>
      </c>
      <c r="I188" s="198" t="s">
        <v>901</v>
      </c>
      <c r="J188" s="199">
        <v>43</v>
      </c>
      <c r="K188" s="199">
        <v>43</v>
      </c>
      <c r="L188" s="200" t="s">
        <v>79</v>
      </c>
      <c r="M188" s="200" t="s">
        <v>86</v>
      </c>
      <c r="N188" s="201">
        <v>1</v>
      </c>
      <c r="O188" s="202" t="s">
        <v>39</v>
      </c>
      <c r="P188" s="202" t="s">
        <v>40</v>
      </c>
      <c r="Q188" s="41">
        <v>74607</v>
      </c>
      <c r="R188" s="41">
        <v>11050</v>
      </c>
      <c r="S188" s="41">
        <v>22100</v>
      </c>
      <c r="T188" s="41">
        <v>0</v>
      </c>
      <c r="U188" s="41">
        <v>0</v>
      </c>
      <c r="V188" s="41">
        <v>0</v>
      </c>
      <c r="W188" s="41">
        <v>0</v>
      </c>
      <c r="X188" s="41">
        <v>0</v>
      </c>
      <c r="Y188" s="41">
        <v>0</v>
      </c>
      <c r="Z188" s="155">
        <v>107757</v>
      </c>
      <c r="AA188" s="156">
        <v>65</v>
      </c>
    </row>
    <row r="189" spans="2:27" ht="15.75" x14ac:dyDescent="0.25">
      <c r="B189" s="135"/>
      <c r="E189" s="136"/>
    </row>
    <row r="190" spans="2:27" ht="96" x14ac:dyDescent="0.25">
      <c r="B190" s="351" t="s">
        <v>902</v>
      </c>
      <c r="C190" s="75" t="s">
        <v>66</v>
      </c>
      <c r="D190" s="165" t="s">
        <v>903</v>
      </c>
      <c r="E190" s="139" t="s">
        <v>904</v>
      </c>
      <c r="F190" s="139" t="s">
        <v>905</v>
      </c>
      <c r="G190" s="140" t="s">
        <v>70</v>
      </c>
      <c r="H190" s="140" t="s">
        <v>71</v>
      </c>
      <c r="I190" s="192" t="s">
        <v>906</v>
      </c>
      <c r="J190" s="141">
        <v>676.6</v>
      </c>
      <c r="K190" s="141">
        <v>1726.6</v>
      </c>
      <c r="L190" s="175" t="s">
        <v>73</v>
      </c>
      <c r="M190" s="159" t="s">
        <v>38</v>
      </c>
      <c r="N190" s="213">
        <v>0.39</v>
      </c>
      <c r="O190" s="185" t="s">
        <v>39</v>
      </c>
      <c r="P190" s="185" t="s">
        <v>47</v>
      </c>
      <c r="Q190" s="73">
        <v>333342</v>
      </c>
      <c r="R190" s="214">
        <v>9000</v>
      </c>
      <c r="S190" s="214">
        <v>4000</v>
      </c>
      <c r="T190" s="214">
        <v>0</v>
      </c>
      <c r="U190" s="214">
        <v>0</v>
      </c>
      <c r="V190" s="214">
        <v>0</v>
      </c>
      <c r="W190" s="214">
        <v>0</v>
      </c>
      <c r="X190" s="214">
        <v>0</v>
      </c>
      <c r="Y190" s="215">
        <v>0</v>
      </c>
      <c r="Z190" s="216">
        <v>346342</v>
      </c>
      <c r="AA190" s="217"/>
    </row>
    <row r="191" spans="2:27" ht="72" x14ac:dyDescent="0.25">
      <c r="B191" s="351"/>
      <c r="C191" s="82" t="s">
        <v>74</v>
      </c>
      <c r="D191" s="218" t="s">
        <v>907</v>
      </c>
      <c r="E191" s="219" t="s">
        <v>908</v>
      </c>
      <c r="F191" s="218" t="s">
        <v>909</v>
      </c>
      <c r="G191" s="220" t="s">
        <v>70</v>
      </c>
      <c r="H191" s="220" t="s">
        <v>71</v>
      </c>
      <c r="I191" s="221" t="s">
        <v>910</v>
      </c>
      <c r="J191" s="222">
        <v>10</v>
      </c>
      <c r="K191" s="222">
        <v>10</v>
      </c>
      <c r="L191" s="223" t="s">
        <v>79</v>
      </c>
      <c r="M191" s="223" t="s">
        <v>86</v>
      </c>
      <c r="N191" s="71">
        <v>1</v>
      </c>
      <c r="O191" s="224" t="s">
        <v>39</v>
      </c>
      <c r="P191" s="224" t="s">
        <v>47</v>
      </c>
      <c r="Q191" s="41">
        <v>33334.199999999997</v>
      </c>
      <c r="R191" s="41">
        <v>899.99999999999989</v>
      </c>
      <c r="S191" s="41">
        <v>399.99999999999994</v>
      </c>
      <c r="T191" s="41">
        <v>0</v>
      </c>
      <c r="U191" s="41">
        <v>0</v>
      </c>
      <c r="V191" s="41">
        <v>0</v>
      </c>
      <c r="W191" s="41">
        <v>0</v>
      </c>
      <c r="X191" s="41">
        <v>0</v>
      </c>
      <c r="Y191" s="41">
        <v>0</v>
      </c>
      <c r="Z191" s="225">
        <v>34634.199999999997</v>
      </c>
      <c r="AA191" s="226">
        <v>9.9999999999999982</v>
      </c>
    </row>
    <row r="192" spans="2:27" ht="60" x14ac:dyDescent="0.25">
      <c r="B192" s="351"/>
      <c r="C192" s="86" t="s">
        <v>81</v>
      </c>
      <c r="D192" s="190" t="s">
        <v>911</v>
      </c>
      <c r="E192" s="139" t="s">
        <v>912</v>
      </c>
      <c r="F192" s="139" t="s">
        <v>913</v>
      </c>
      <c r="G192" s="140" t="s">
        <v>70</v>
      </c>
      <c r="H192" s="140" t="s">
        <v>71</v>
      </c>
      <c r="I192" s="158" t="s">
        <v>914</v>
      </c>
      <c r="J192" s="141">
        <v>10</v>
      </c>
      <c r="K192" s="141">
        <v>10</v>
      </c>
      <c r="L192" s="159" t="s">
        <v>79</v>
      </c>
      <c r="M192" s="159" t="s">
        <v>86</v>
      </c>
      <c r="N192" s="160">
        <v>1</v>
      </c>
      <c r="O192" s="185" t="s">
        <v>39</v>
      </c>
      <c r="P192" s="185" t="s">
        <v>47</v>
      </c>
      <c r="Q192" s="41">
        <v>33334.199999999997</v>
      </c>
      <c r="R192" s="41">
        <v>899.99999999999989</v>
      </c>
      <c r="S192" s="41">
        <v>399.99999999999994</v>
      </c>
      <c r="T192" s="41">
        <v>0</v>
      </c>
      <c r="U192" s="41">
        <v>0</v>
      </c>
      <c r="V192" s="41">
        <v>0</v>
      </c>
      <c r="W192" s="41">
        <v>0</v>
      </c>
      <c r="X192" s="41">
        <v>0</v>
      </c>
      <c r="Y192" s="41">
        <v>0</v>
      </c>
      <c r="Z192" s="225">
        <v>34634.199999999997</v>
      </c>
      <c r="AA192" s="226">
        <v>9.9999999999999982</v>
      </c>
    </row>
    <row r="193" spans="2:27" ht="96" x14ac:dyDescent="0.25">
      <c r="B193" s="351"/>
      <c r="C193" s="82" t="s">
        <v>87</v>
      </c>
      <c r="D193" s="218" t="s">
        <v>915</v>
      </c>
      <c r="E193" s="219" t="s">
        <v>916</v>
      </c>
      <c r="F193" s="218" t="s">
        <v>917</v>
      </c>
      <c r="G193" s="220" t="s">
        <v>70</v>
      </c>
      <c r="H193" s="220" t="s">
        <v>71</v>
      </c>
      <c r="I193" s="221" t="s">
        <v>918</v>
      </c>
      <c r="J193" s="222">
        <v>350</v>
      </c>
      <c r="K193" s="222">
        <v>5600</v>
      </c>
      <c r="L193" s="223" t="s">
        <v>79</v>
      </c>
      <c r="M193" s="223" t="s">
        <v>86</v>
      </c>
      <c r="N193" s="71">
        <v>1</v>
      </c>
      <c r="O193" s="224" t="s">
        <v>39</v>
      </c>
      <c r="P193" s="224" t="s">
        <v>47</v>
      </c>
      <c r="Q193" s="41">
        <v>50001.3</v>
      </c>
      <c r="R193" s="41">
        <v>1350</v>
      </c>
      <c r="S193" s="41">
        <v>600</v>
      </c>
      <c r="T193" s="41">
        <v>0</v>
      </c>
      <c r="U193" s="41">
        <v>0</v>
      </c>
      <c r="V193" s="41">
        <v>0</v>
      </c>
      <c r="W193" s="41">
        <v>0</v>
      </c>
      <c r="X193" s="41">
        <v>0</v>
      </c>
      <c r="Y193" s="41">
        <v>0</v>
      </c>
      <c r="Z193" s="225">
        <v>51951.3</v>
      </c>
      <c r="AA193" s="226">
        <v>15</v>
      </c>
    </row>
    <row r="194" spans="2:27" ht="84" x14ac:dyDescent="0.25">
      <c r="B194" s="351"/>
      <c r="C194" s="86" t="s">
        <v>92</v>
      </c>
      <c r="D194" s="190" t="s">
        <v>919</v>
      </c>
      <c r="E194" s="139" t="s">
        <v>920</v>
      </c>
      <c r="F194" s="203" t="s">
        <v>921</v>
      </c>
      <c r="G194" s="140" t="s">
        <v>70</v>
      </c>
      <c r="H194" s="140" t="s">
        <v>71</v>
      </c>
      <c r="I194" s="185" t="s">
        <v>922</v>
      </c>
      <c r="J194" s="141">
        <v>6000</v>
      </c>
      <c r="K194" s="141">
        <v>6000</v>
      </c>
      <c r="L194" s="159" t="s">
        <v>79</v>
      </c>
      <c r="M194" s="159" t="s">
        <v>86</v>
      </c>
      <c r="N194" s="160">
        <v>1</v>
      </c>
      <c r="O194" s="185" t="s">
        <v>39</v>
      </c>
      <c r="P194" s="185" t="s">
        <v>47</v>
      </c>
      <c r="Q194" s="41">
        <v>50001.3</v>
      </c>
      <c r="R194" s="41">
        <v>1350</v>
      </c>
      <c r="S194" s="41">
        <v>600</v>
      </c>
      <c r="T194" s="41">
        <v>0</v>
      </c>
      <c r="U194" s="41">
        <v>0</v>
      </c>
      <c r="V194" s="41">
        <v>0</v>
      </c>
      <c r="W194" s="41">
        <v>0</v>
      </c>
      <c r="X194" s="41">
        <v>0</v>
      </c>
      <c r="Y194" s="41">
        <v>0</v>
      </c>
      <c r="Z194" s="225">
        <v>51951.3</v>
      </c>
      <c r="AA194" s="226">
        <v>15</v>
      </c>
    </row>
    <row r="195" spans="2:27" ht="48" x14ac:dyDescent="0.25">
      <c r="B195" s="351"/>
      <c r="C195" s="82" t="s">
        <v>97</v>
      </c>
      <c r="D195" s="218" t="s">
        <v>923</v>
      </c>
      <c r="E195" s="219" t="s">
        <v>924</v>
      </c>
      <c r="F195" s="218" t="s">
        <v>925</v>
      </c>
      <c r="G195" s="220" t="s">
        <v>70</v>
      </c>
      <c r="H195" s="220" t="s">
        <v>71</v>
      </c>
      <c r="I195" s="221" t="s">
        <v>926</v>
      </c>
      <c r="J195" s="222">
        <v>10</v>
      </c>
      <c r="K195" s="222">
        <v>10</v>
      </c>
      <c r="L195" s="223" t="s">
        <v>79</v>
      </c>
      <c r="M195" s="223" t="s">
        <v>86</v>
      </c>
      <c r="N195" s="71">
        <v>1</v>
      </c>
      <c r="O195" s="224" t="s">
        <v>39</v>
      </c>
      <c r="P195" s="224" t="s">
        <v>47</v>
      </c>
      <c r="Q195" s="41">
        <v>66668.399999999994</v>
      </c>
      <c r="R195" s="41">
        <v>1799.9999999999998</v>
      </c>
      <c r="S195" s="41">
        <v>799.99999999999989</v>
      </c>
      <c r="T195" s="41">
        <v>0</v>
      </c>
      <c r="U195" s="41">
        <v>0</v>
      </c>
      <c r="V195" s="41">
        <v>0</v>
      </c>
      <c r="W195" s="41">
        <v>0</v>
      </c>
      <c r="X195" s="41">
        <v>0</v>
      </c>
      <c r="Y195" s="41">
        <v>0</v>
      </c>
      <c r="Z195" s="225">
        <v>69268.399999999994</v>
      </c>
      <c r="AA195" s="226">
        <v>19.999999999999996</v>
      </c>
    </row>
    <row r="196" spans="2:27" ht="84" x14ac:dyDescent="0.25">
      <c r="B196" s="351"/>
      <c r="C196" s="86" t="s">
        <v>102</v>
      </c>
      <c r="D196" s="190" t="s">
        <v>927</v>
      </c>
      <c r="E196" s="139" t="s">
        <v>928</v>
      </c>
      <c r="F196" s="203" t="s">
        <v>929</v>
      </c>
      <c r="G196" s="140" t="s">
        <v>70</v>
      </c>
      <c r="H196" s="140" t="s">
        <v>71</v>
      </c>
      <c r="I196" s="158" t="s">
        <v>930</v>
      </c>
      <c r="J196" s="141">
        <v>9</v>
      </c>
      <c r="K196" s="141">
        <v>9</v>
      </c>
      <c r="L196" s="159" t="s">
        <v>79</v>
      </c>
      <c r="M196" s="159" t="s">
        <v>86</v>
      </c>
      <c r="N196" s="160">
        <v>1</v>
      </c>
      <c r="O196" s="185" t="s">
        <v>39</v>
      </c>
      <c r="P196" s="185" t="s">
        <v>47</v>
      </c>
      <c r="Q196" s="41">
        <v>50001.3</v>
      </c>
      <c r="R196" s="41">
        <v>1350</v>
      </c>
      <c r="S196" s="41">
        <v>600</v>
      </c>
      <c r="T196" s="41">
        <v>0</v>
      </c>
      <c r="U196" s="41">
        <v>0</v>
      </c>
      <c r="V196" s="41">
        <v>0</v>
      </c>
      <c r="W196" s="41">
        <v>0</v>
      </c>
      <c r="X196" s="41">
        <v>0</v>
      </c>
      <c r="Y196" s="41">
        <v>0</v>
      </c>
      <c r="Z196" s="225">
        <v>51951.3</v>
      </c>
      <c r="AA196" s="226">
        <v>15</v>
      </c>
    </row>
    <row r="197" spans="2:27" ht="60" x14ac:dyDescent="0.25">
      <c r="B197" s="351"/>
      <c r="C197" s="82" t="s">
        <v>471</v>
      </c>
      <c r="D197" s="218" t="s">
        <v>931</v>
      </c>
      <c r="E197" s="219" t="s">
        <v>932</v>
      </c>
      <c r="F197" s="218" t="s">
        <v>933</v>
      </c>
      <c r="G197" s="220" t="s">
        <v>70</v>
      </c>
      <c r="H197" s="220" t="s">
        <v>71</v>
      </c>
      <c r="I197" s="221" t="s">
        <v>934</v>
      </c>
      <c r="J197" s="222">
        <v>9</v>
      </c>
      <c r="K197" s="222">
        <v>9</v>
      </c>
      <c r="L197" s="223" t="s">
        <v>79</v>
      </c>
      <c r="M197" s="223" t="s">
        <v>86</v>
      </c>
      <c r="N197" s="71">
        <v>1</v>
      </c>
      <c r="O197" s="224" t="s">
        <v>39</v>
      </c>
      <c r="P197" s="224" t="s">
        <v>47</v>
      </c>
      <c r="Q197" s="41">
        <v>50001.3</v>
      </c>
      <c r="R197" s="41">
        <v>1350</v>
      </c>
      <c r="S197" s="41">
        <v>600</v>
      </c>
      <c r="T197" s="41">
        <v>0</v>
      </c>
      <c r="U197" s="41">
        <v>0</v>
      </c>
      <c r="V197" s="41">
        <v>0</v>
      </c>
      <c r="W197" s="41">
        <v>0</v>
      </c>
      <c r="X197" s="41">
        <v>0</v>
      </c>
      <c r="Y197" s="41">
        <v>0</v>
      </c>
      <c r="Z197" s="225">
        <v>51951.3</v>
      </c>
      <c r="AA197" s="226">
        <v>15</v>
      </c>
    </row>
    <row r="198" spans="2:27" ht="108" x14ac:dyDescent="0.25">
      <c r="B198" s="351" t="s">
        <v>935</v>
      </c>
      <c r="C198" s="75" t="s">
        <v>108</v>
      </c>
      <c r="D198" s="165" t="s">
        <v>936</v>
      </c>
      <c r="E198" s="185" t="s">
        <v>937</v>
      </c>
      <c r="F198" s="227" t="s">
        <v>938</v>
      </c>
      <c r="G198" s="140" t="s">
        <v>70</v>
      </c>
      <c r="H198" s="140" t="s">
        <v>71</v>
      </c>
      <c r="I198" s="192" t="s">
        <v>939</v>
      </c>
      <c r="J198" s="141">
        <v>655.5</v>
      </c>
      <c r="K198" s="141">
        <v>671.5</v>
      </c>
      <c r="L198" s="175" t="s">
        <v>73</v>
      </c>
      <c r="M198" s="159" t="s">
        <v>38</v>
      </c>
      <c r="N198" s="213">
        <v>0.97</v>
      </c>
      <c r="O198" s="185" t="s">
        <v>39</v>
      </c>
      <c r="P198" s="185" t="s">
        <v>47</v>
      </c>
      <c r="Q198" s="73">
        <v>282066</v>
      </c>
      <c r="R198" s="214">
        <v>30000</v>
      </c>
      <c r="S198" s="214">
        <v>88000</v>
      </c>
      <c r="T198" s="214">
        <v>0</v>
      </c>
      <c r="U198" s="214">
        <v>0</v>
      </c>
      <c r="V198" s="214">
        <v>0</v>
      </c>
      <c r="W198" s="214">
        <v>0</v>
      </c>
      <c r="X198" s="214">
        <v>0</v>
      </c>
      <c r="Y198" s="215">
        <v>0</v>
      </c>
      <c r="Z198" s="216">
        <v>400066</v>
      </c>
      <c r="AA198" s="217"/>
    </row>
    <row r="199" spans="2:27" ht="108" x14ac:dyDescent="0.25">
      <c r="B199" s="351"/>
      <c r="C199" s="82" t="s">
        <v>113</v>
      </c>
      <c r="D199" s="218" t="s">
        <v>940</v>
      </c>
      <c r="E199" s="219" t="s">
        <v>941</v>
      </c>
      <c r="F199" s="218" t="s">
        <v>942</v>
      </c>
      <c r="G199" s="220" t="s">
        <v>70</v>
      </c>
      <c r="H199" s="220" t="s">
        <v>71</v>
      </c>
      <c r="I199" s="221" t="s">
        <v>943</v>
      </c>
      <c r="J199" s="222">
        <v>50</v>
      </c>
      <c r="K199" s="222">
        <v>50</v>
      </c>
      <c r="L199" s="223" t="s">
        <v>79</v>
      </c>
      <c r="M199" s="223" t="s">
        <v>86</v>
      </c>
      <c r="N199" s="71">
        <v>1</v>
      </c>
      <c r="O199" s="224" t="s">
        <v>39</v>
      </c>
      <c r="P199" s="224" t="s">
        <v>47</v>
      </c>
      <c r="Q199" s="41">
        <v>28206.6</v>
      </c>
      <c r="R199" s="41">
        <v>3000</v>
      </c>
      <c r="S199" s="41">
        <v>8800</v>
      </c>
      <c r="T199" s="41">
        <v>0</v>
      </c>
      <c r="U199" s="41">
        <v>0</v>
      </c>
      <c r="V199" s="41">
        <v>0</v>
      </c>
      <c r="W199" s="41">
        <v>0</v>
      </c>
      <c r="X199" s="41">
        <v>0</v>
      </c>
      <c r="Y199" s="41">
        <v>0</v>
      </c>
      <c r="Z199" s="225">
        <v>40006.6</v>
      </c>
      <c r="AA199" s="226">
        <v>10</v>
      </c>
    </row>
    <row r="200" spans="2:27" ht="130.5" customHeight="1" x14ac:dyDescent="0.25">
      <c r="B200" s="351"/>
      <c r="C200" s="82" t="s">
        <v>492</v>
      </c>
      <c r="D200" s="167" t="s">
        <v>944</v>
      </c>
      <c r="E200" s="169" t="s">
        <v>945</v>
      </c>
      <c r="F200" s="169" t="s">
        <v>946</v>
      </c>
      <c r="G200" s="206" t="s">
        <v>70</v>
      </c>
      <c r="H200" s="206" t="s">
        <v>71</v>
      </c>
      <c r="I200" s="169" t="s">
        <v>947</v>
      </c>
      <c r="J200" s="187">
        <v>20</v>
      </c>
      <c r="K200" s="187">
        <v>20</v>
      </c>
      <c r="L200" s="206" t="s">
        <v>79</v>
      </c>
      <c r="M200" s="206" t="s">
        <v>86</v>
      </c>
      <c r="N200" s="182">
        <v>1</v>
      </c>
      <c r="O200" s="169" t="s">
        <v>39</v>
      </c>
      <c r="P200" s="169" t="s">
        <v>47</v>
      </c>
      <c r="Q200" s="41">
        <v>28206.6</v>
      </c>
      <c r="R200" s="41">
        <v>3000</v>
      </c>
      <c r="S200" s="41">
        <v>8800</v>
      </c>
      <c r="T200" s="41">
        <v>0</v>
      </c>
      <c r="U200" s="41">
        <v>0</v>
      </c>
      <c r="V200" s="41">
        <v>0</v>
      </c>
      <c r="W200" s="41">
        <v>0</v>
      </c>
      <c r="X200" s="41">
        <v>0</v>
      </c>
      <c r="Y200" s="41">
        <v>0</v>
      </c>
      <c r="Z200" s="225">
        <v>40006.6</v>
      </c>
      <c r="AA200" s="226">
        <v>10</v>
      </c>
    </row>
    <row r="201" spans="2:27" ht="60" x14ac:dyDescent="0.25">
      <c r="B201" s="351"/>
      <c r="C201" s="82" t="s">
        <v>497</v>
      </c>
      <c r="D201" s="218" t="s">
        <v>948</v>
      </c>
      <c r="E201" s="219" t="s">
        <v>949</v>
      </c>
      <c r="F201" s="218" t="s">
        <v>950</v>
      </c>
      <c r="G201" s="220" t="s">
        <v>70</v>
      </c>
      <c r="H201" s="220" t="s">
        <v>71</v>
      </c>
      <c r="I201" s="221" t="s">
        <v>951</v>
      </c>
      <c r="J201" s="222">
        <v>7</v>
      </c>
      <c r="K201" s="222">
        <v>7</v>
      </c>
      <c r="L201" s="223" t="s">
        <v>79</v>
      </c>
      <c r="M201" s="223" t="s">
        <v>86</v>
      </c>
      <c r="N201" s="71">
        <v>1</v>
      </c>
      <c r="O201" s="224" t="s">
        <v>39</v>
      </c>
      <c r="P201" s="224" t="s">
        <v>47</v>
      </c>
      <c r="Q201" s="41">
        <v>28206.6</v>
      </c>
      <c r="R201" s="41">
        <v>3000</v>
      </c>
      <c r="S201" s="41">
        <v>8800</v>
      </c>
      <c r="T201" s="41">
        <v>0</v>
      </c>
      <c r="U201" s="41">
        <v>0</v>
      </c>
      <c r="V201" s="41">
        <v>0</v>
      </c>
      <c r="W201" s="41">
        <v>0</v>
      </c>
      <c r="X201" s="41">
        <v>0</v>
      </c>
      <c r="Y201" s="41">
        <v>0</v>
      </c>
      <c r="Z201" s="225">
        <v>40006.6</v>
      </c>
      <c r="AA201" s="226">
        <v>10</v>
      </c>
    </row>
    <row r="202" spans="2:27" ht="132" x14ac:dyDescent="0.25">
      <c r="B202" s="351"/>
      <c r="C202" s="82" t="s">
        <v>798</v>
      </c>
      <c r="D202" s="167" t="s">
        <v>952</v>
      </c>
      <c r="E202" s="228" t="s">
        <v>953</v>
      </c>
      <c r="F202" s="169" t="s">
        <v>954</v>
      </c>
      <c r="G202" s="206" t="s">
        <v>70</v>
      </c>
      <c r="H202" s="206" t="s">
        <v>71</v>
      </c>
      <c r="I202" s="169" t="s">
        <v>955</v>
      </c>
      <c r="J202" s="187">
        <v>9</v>
      </c>
      <c r="K202" s="187">
        <v>9</v>
      </c>
      <c r="L202" s="206" t="s">
        <v>79</v>
      </c>
      <c r="M202" s="206" t="s">
        <v>86</v>
      </c>
      <c r="N202" s="182">
        <v>1</v>
      </c>
      <c r="O202" s="169" t="s">
        <v>39</v>
      </c>
      <c r="P202" s="169" t="s">
        <v>47</v>
      </c>
      <c r="Q202" s="41">
        <v>28206.6</v>
      </c>
      <c r="R202" s="41">
        <v>3000</v>
      </c>
      <c r="S202" s="41">
        <v>8800</v>
      </c>
      <c r="T202" s="41">
        <v>0</v>
      </c>
      <c r="U202" s="41">
        <v>0</v>
      </c>
      <c r="V202" s="41">
        <v>0</v>
      </c>
      <c r="W202" s="41">
        <v>0</v>
      </c>
      <c r="X202" s="41">
        <v>0</v>
      </c>
      <c r="Y202" s="41">
        <v>0</v>
      </c>
      <c r="Z202" s="225">
        <v>40006.6</v>
      </c>
      <c r="AA202" s="226">
        <v>10</v>
      </c>
    </row>
    <row r="203" spans="2:27" ht="156" x14ac:dyDescent="0.25">
      <c r="B203" s="351"/>
      <c r="C203" s="82" t="s">
        <v>956</v>
      </c>
      <c r="D203" s="218" t="s">
        <v>957</v>
      </c>
      <c r="E203" s="219" t="s">
        <v>958</v>
      </c>
      <c r="F203" s="218" t="s">
        <v>959</v>
      </c>
      <c r="G203" s="220" t="s">
        <v>70</v>
      </c>
      <c r="H203" s="220" t="s">
        <v>71</v>
      </c>
      <c r="I203" s="221" t="s">
        <v>960</v>
      </c>
      <c r="J203" s="222">
        <v>130</v>
      </c>
      <c r="K203" s="222">
        <v>160</v>
      </c>
      <c r="L203" s="223" t="s">
        <v>79</v>
      </c>
      <c r="M203" s="223" t="s">
        <v>86</v>
      </c>
      <c r="N203" s="71">
        <v>1</v>
      </c>
      <c r="O203" s="224" t="s">
        <v>39</v>
      </c>
      <c r="P203" s="224" t="s">
        <v>47</v>
      </c>
      <c r="Q203" s="41">
        <v>70516.5</v>
      </c>
      <c r="R203" s="41">
        <v>7500</v>
      </c>
      <c r="S203" s="41">
        <v>22000</v>
      </c>
      <c r="T203" s="41">
        <v>0</v>
      </c>
      <c r="U203" s="41">
        <v>0</v>
      </c>
      <c r="V203" s="41">
        <v>0</v>
      </c>
      <c r="W203" s="41">
        <v>0</v>
      </c>
      <c r="X203" s="41">
        <v>0</v>
      </c>
      <c r="Y203" s="41">
        <v>0</v>
      </c>
      <c r="Z203" s="225">
        <v>100016.5</v>
      </c>
      <c r="AA203" s="226">
        <v>25</v>
      </c>
    </row>
    <row r="204" spans="2:27" ht="117" customHeight="1" x14ac:dyDescent="0.25">
      <c r="B204" s="351"/>
      <c r="C204" s="82" t="s">
        <v>961</v>
      </c>
      <c r="D204" s="167" t="s">
        <v>962</v>
      </c>
      <c r="E204" s="169" t="s">
        <v>963</v>
      </c>
      <c r="F204" s="169" t="s">
        <v>964</v>
      </c>
      <c r="G204" s="206" t="s">
        <v>70</v>
      </c>
      <c r="H204" s="206" t="s">
        <v>71</v>
      </c>
      <c r="I204" s="169" t="s">
        <v>965</v>
      </c>
      <c r="J204" s="187">
        <v>100</v>
      </c>
      <c r="K204" s="187">
        <v>150</v>
      </c>
      <c r="L204" s="206" t="s">
        <v>79</v>
      </c>
      <c r="M204" s="206" t="s">
        <v>86</v>
      </c>
      <c r="N204" s="229">
        <v>0.66</v>
      </c>
      <c r="O204" s="169" t="s">
        <v>39</v>
      </c>
      <c r="P204" s="169" t="s">
        <v>47</v>
      </c>
      <c r="Q204" s="41">
        <v>56413.2</v>
      </c>
      <c r="R204" s="41">
        <v>6000</v>
      </c>
      <c r="S204" s="41">
        <v>17600</v>
      </c>
      <c r="T204" s="41">
        <v>0</v>
      </c>
      <c r="U204" s="41">
        <v>0</v>
      </c>
      <c r="V204" s="41">
        <v>0</v>
      </c>
      <c r="W204" s="41">
        <v>0</v>
      </c>
      <c r="X204" s="41">
        <v>0</v>
      </c>
      <c r="Y204" s="41">
        <v>0</v>
      </c>
      <c r="Z204" s="225">
        <v>80013.2</v>
      </c>
      <c r="AA204" s="226">
        <v>20</v>
      </c>
    </row>
    <row r="205" spans="2:27" ht="84" x14ac:dyDescent="0.25">
      <c r="B205" s="351"/>
      <c r="C205" s="82" t="s">
        <v>966</v>
      </c>
      <c r="D205" s="218" t="s">
        <v>967</v>
      </c>
      <c r="E205" s="219" t="s">
        <v>968</v>
      </c>
      <c r="F205" s="218" t="s">
        <v>969</v>
      </c>
      <c r="G205" s="220" t="s">
        <v>70</v>
      </c>
      <c r="H205" s="220" t="s">
        <v>71</v>
      </c>
      <c r="I205" s="221" t="s">
        <v>922</v>
      </c>
      <c r="J205" s="222">
        <v>6000</v>
      </c>
      <c r="K205" s="222">
        <v>6000</v>
      </c>
      <c r="L205" s="223" t="s">
        <v>79</v>
      </c>
      <c r="M205" s="223" t="s">
        <v>86</v>
      </c>
      <c r="N205" s="71">
        <v>1</v>
      </c>
      <c r="O205" s="224" t="s">
        <v>39</v>
      </c>
      <c r="P205" s="224" t="s">
        <v>47</v>
      </c>
      <c r="Q205" s="41">
        <v>42309.9</v>
      </c>
      <c r="R205" s="41">
        <v>4500</v>
      </c>
      <c r="S205" s="41">
        <v>13200</v>
      </c>
      <c r="T205" s="41">
        <v>0</v>
      </c>
      <c r="U205" s="41">
        <v>0</v>
      </c>
      <c r="V205" s="41">
        <v>0</v>
      </c>
      <c r="W205" s="41">
        <v>0</v>
      </c>
      <c r="X205" s="41">
        <v>0</v>
      </c>
      <c r="Y205" s="41">
        <v>0</v>
      </c>
      <c r="Z205" s="225">
        <v>60009.9</v>
      </c>
      <c r="AA205" s="226">
        <v>15</v>
      </c>
    </row>
    <row r="206" spans="2:27" ht="84" x14ac:dyDescent="0.25">
      <c r="B206" s="351" t="s">
        <v>970</v>
      </c>
      <c r="C206" s="75" t="s">
        <v>119</v>
      </c>
      <c r="D206" s="165" t="s">
        <v>971</v>
      </c>
      <c r="E206" s="185" t="s">
        <v>972</v>
      </c>
      <c r="F206" s="185" t="s">
        <v>973</v>
      </c>
      <c r="G206" s="140" t="s">
        <v>70</v>
      </c>
      <c r="H206" s="140" t="s">
        <v>71</v>
      </c>
      <c r="I206" s="192" t="s">
        <v>974</v>
      </c>
      <c r="J206" s="141">
        <v>266.39999999999998</v>
      </c>
      <c r="K206" s="141">
        <v>294.39999999999998</v>
      </c>
      <c r="L206" s="175" t="s">
        <v>73</v>
      </c>
      <c r="M206" s="159" t="s">
        <v>38</v>
      </c>
      <c r="N206" s="230">
        <v>0.9</v>
      </c>
      <c r="O206" s="185" t="s">
        <v>39</v>
      </c>
      <c r="P206" s="185" t="s">
        <v>47</v>
      </c>
      <c r="Q206" s="53">
        <v>2244472</v>
      </c>
      <c r="R206" s="53">
        <v>3960000</v>
      </c>
      <c r="S206" s="53">
        <v>1903000</v>
      </c>
      <c r="T206" s="53">
        <v>0</v>
      </c>
      <c r="U206" s="53">
        <v>550000</v>
      </c>
      <c r="V206" s="53">
        <v>18604745</v>
      </c>
      <c r="W206" s="53">
        <v>0</v>
      </c>
      <c r="X206" s="53">
        <v>0</v>
      </c>
      <c r="Y206" s="53">
        <v>0</v>
      </c>
      <c r="Z206" s="148">
        <v>27262217</v>
      </c>
      <c r="AA206" s="149"/>
    </row>
    <row r="207" spans="2:27" ht="84" x14ac:dyDescent="0.25">
      <c r="B207" s="351"/>
      <c r="C207" s="82" t="s">
        <v>124</v>
      </c>
      <c r="D207" s="218" t="s">
        <v>975</v>
      </c>
      <c r="E207" s="219" t="s">
        <v>976</v>
      </c>
      <c r="F207" s="218" t="s">
        <v>977</v>
      </c>
      <c r="G207" s="220" t="s">
        <v>70</v>
      </c>
      <c r="H207" s="220" t="s">
        <v>71</v>
      </c>
      <c r="I207" s="221" t="s">
        <v>978</v>
      </c>
      <c r="J207" s="222">
        <v>64</v>
      </c>
      <c r="K207" s="222">
        <v>64</v>
      </c>
      <c r="L207" s="223" t="s">
        <v>79</v>
      </c>
      <c r="M207" s="223" t="s">
        <v>86</v>
      </c>
      <c r="N207" s="71">
        <v>1</v>
      </c>
      <c r="O207" s="224" t="s">
        <v>39</v>
      </c>
      <c r="P207" s="224" t="s">
        <v>47</v>
      </c>
      <c r="Q207" s="41">
        <v>1122236</v>
      </c>
      <c r="R207" s="41">
        <v>1980000</v>
      </c>
      <c r="S207" s="41">
        <v>951500</v>
      </c>
      <c r="T207" s="41">
        <v>0</v>
      </c>
      <c r="U207" s="41">
        <v>275000</v>
      </c>
      <c r="V207" s="41">
        <v>9302372.5</v>
      </c>
      <c r="W207" s="41">
        <v>0</v>
      </c>
      <c r="X207" s="41">
        <v>0</v>
      </c>
      <c r="Y207" s="41">
        <v>0</v>
      </c>
      <c r="Z207" s="225">
        <v>13631108.5</v>
      </c>
      <c r="AA207" s="156">
        <v>50</v>
      </c>
    </row>
    <row r="208" spans="2:27" ht="96" x14ac:dyDescent="0.25">
      <c r="B208" s="351"/>
      <c r="C208" s="82" t="s">
        <v>129</v>
      </c>
      <c r="D208" s="190" t="s">
        <v>979</v>
      </c>
      <c r="E208" s="205" t="s">
        <v>980</v>
      </c>
      <c r="F208" s="185" t="s">
        <v>981</v>
      </c>
      <c r="G208" s="140" t="s">
        <v>70</v>
      </c>
      <c r="H208" s="140" t="s">
        <v>71</v>
      </c>
      <c r="I208" s="185" t="s">
        <v>982</v>
      </c>
      <c r="J208" s="141">
        <v>570</v>
      </c>
      <c r="K208" s="141">
        <v>640</v>
      </c>
      <c r="L208" s="159" t="s">
        <v>79</v>
      </c>
      <c r="M208" s="159" t="s">
        <v>86</v>
      </c>
      <c r="N208" s="160">
        <v>1</v>
      </c>
      <c r="O208" s="185" t="s">
        <v>39</v>
      </c>
      <c r="P208" s="185" t="s">
        <v>47</v>
      </c>
      <c r="Q208" s="41">
        <v>112223.59999999998</v>
      </c>
      <c r="R208" s="41">
        <v>197999.99999999997</v>
      </c>
      <c r="S208" s="41">
        <v>95149.999999999985</v>
      </c>
      <c r="T208" s="41">
        <v>0</v>
      </c>
      <c r="U208" s="41">
        <v>27499.999999999996</v>
      </c>
      <c r="V208" s="41">
        <v>930237.24999999988</v>
      </c>
      <c r="W208" s="41">
        <v>0</v>
      </c>
      <c r="X208" s="41">
        <v>0</v>
      </c>
      <c r="Y208" s="41">
        <v>0</v>
      </c>
      <c r="Z208" s="225">
        <v>1363110.8499999996</v>
      </c>
      <c r="AA208" s="156">
        <v>4.9999999999999991</v>
      </c>
    </row>
    <row r="209" spans="2:27" ht="250.5" customHeight="1" x14ac:dyDescent="0.25">
      <c r="B209" s="351"/>
      <c r="C209" s="82" t="s">
        <v>816</v>
      </c>
      <c r="D209" s="218" t="s">
        <v>983</v>
      </c>
      <c r="E209" s="219" t="s">
        <v>984</v>
      </c>
      <c r="F209" s="218" t="s">
        <v>985</v>
      </c>
      <c r="G209" s="220" t="s">
        <v>70</v>
      </c>
      <c r="H209" s="220" t="s">
        <v>71</v>
      </c>
      <c r="I209" s="221" t="s">
        <v>986</v>
      </c>
      <c r="J209" s="222">
        <v>64</v>
      </c>
      <c r="K209" s="222">
        <v>64</v>
      </c>
      <c r="L209" s="223" t="s">
        <v>79</v>
      </c>
      <c r="M209" s="223" t="s">
        <v>86</v>
      </c>
      <c r="N209" s="71">
        <v>1</v>
      </c>
      <c r="O209" s="224" t="s">
        <v>39</v>
      </c>
      <c r="P209" s="224" t="s">
        <v>47</v>
      </c>
      <c r="Q209" s="41">
        <v>1010012.4</v>
      </c>
      <c r="R209" s="41">
        <v>1782000</v>
      </c>
      <c r="S209" s="41">
        <v>856350</v>
      </c>
      <c r="T209" s="41">
        <v>0</v>
      </c>
      <c r="U209" s="41">
        <v>247500</v>
      </c>
      <c r="V209" s="41">
        <v>8372135.25</v>
      </c>
      <c r="W209" s="41">
        <v>0</v>
      </c>
      <c r="X209" s="41">
        <v>0</v>
      </c>
      <c r="Y209" s="41">
        <v>0</v>
      </c>
      <c r="Z209" s="225">
        <v>12267997.65</v>
      </c>
      <c r="AA209" s="156">
        <v>45</v>
      </c>
    </row>
    <row r="210" spans="2:27" ht="84" x14ac:dyDescent="0.25">
      <c r="B210" s="351" t="s">
        <v>987</v>
      </c>
      <c r="C210" s="75" t="s">
        <v>135</v>
      </c>
      <c r="D210" s="165" t="s">
        <v>988</v>
      </c>
      <c r="E210" s="185" t="s">
        <v>989</v>
      </c>
      <c r="F210" s="185" t="s">
        <v>990</v>
      </c>
      <c r="G210" s="140" t="s">
        <v>70</v>
      </c>
      <c r="H210" s="140" t="s">
        <v>71</v>
      </c>
      <c r="I210" s="192" t="s">
        <v>991</v>
      </c>
      <c r="J210" s="141">
        <v>46.4</v>
      </c>
      <c r="K210" s="141">
        <v>185</v>
      </c>
      <c r="L210" s="175" t="s">
        <v>73</v>
      </c>
      <c r="M210" s="159" t="s">
        <v>38</v>
      </c>
      <c r="N210" s="144" t="s">
        <v>992</v>
      </c>
      <c r="O210" s="185" t="s">
        <v>39</v>
      </c>
      <c r="P210" s="185" t="s">
        <v>47</v>
      </c>
      <c r="Q210" s="53">
        <v>1157263</v>
      </c>
      <c r="R210" s="53">
        <v>17000</v>
      </c>
      <c r="S210" s="53">
        <v>46000</v>
      </c>
      <c r="T210" s="53">
        <v>0</v>
      </c>
      <c r="U210" s="53">
        <v>0</v>
      </c>
      <c r="V210" s="53">
        <v>0</v>
      </c>
      <c r="W210" s="53">
        <v>0</v>
      </c>
      <c r="X210" s="53">
        <v>0</v>
      </c>
      <c r="Y210" s="53">
        <v>0</v>
      </c>
      <c r="Z210" s="148">
        <v>1220263</v>
      </c>
      <c r="AA210" s="149"/>
    </row>
    <row r="211" spans="2:27" ht="152.25" customHeight="1" x14ac:dyDescent="0.25">
      <c r="B211" s="351"/>
      <c r="C211" s="82" t="s">
        <v>140</v>
      </c>
      <c r="D211" s="218" t="s">
        <v>993</v>
      </c>
      <c r="E211" s="219" t="s">
        <v>994</v>
      </c>
      <c r="F211" s="218" t="s">
        <v>995</v>
      </c>
      <c r="G211" s="220" t="s">
        <v>70</v>
      </c>
      <c r="H211" s="220" t="s">
        <v>71</v>
      </c>
      <c r="I211" s="221" t="s">
        <v>996</v>
      </c>
      <c r="J211" s="222">
        <v>6</v>
      </c>
      <c r="K211" s="222">
        <v>6</v>
      </c>
      <c r="L211" s="223" t="s">
        <v>79</v>
      </c>
      <c r="M211" s="223" t="s">
        <v>86</v>
      </c>
      <c r="N211" s="71">
        <v>1</v>
      </c>
      <c r="O211" s="224" t="s">
        <v>39</v>
      </c>
      <c r="P211" s="224" t="s">
        <v>47</v>
      </c>
      <c r="Q211" s="41">
        <v>347178.9</v>
      </c>
      <c r="R211" s="41">
        <v>5100</v>
      </c>
      <c r="S211" s="41">
        <v>13800</v>
      </c>
      <c r="T211" s="41">
        <v>0</v>
      </c>
      <c r="U211" s="41">
        <v>0</v>
      </c>
      <c r="V211" s="41">
        <v>0</v>
      </c>
      <c r="W211" s="41">
        <v>0</v>
      </c>
      <c r="X211" s="41">
        <v>0</v>
      </c>
      <c r="Y211" s="41">
        <v>0</v>
      </c>
      <c r="Z211" s="225">
        <v>366078.9</v>
      </c>
      <c r="AA211" s="156">
        <v>30</v>
      </c>
    </row>
    <row r="212" spans="2:27" ht="84" x14ac:dyDescent="0.25">
      <c r="B212" s="351"/>
      <c r="C212" s="82" t="s">
        <v>145</v>
      </c>
      <c r="D212" s="167" t="s">
        <v>997</v>
      </c>
      <c r="E212" s="228" t="s">
        <v>998</v>
      </c>
      <c r="F212" s="169" t="s">
        <v>999</v>
      </c>
      <c r="G212" s="206" t="s">
        <v>70</v>
      </c>
      <c r="H212" s="206" t="s">
        <v>71</v>
      </c>
      <c r="I212" s="169" t="s">
        <v>1000</v>
      </c>
      <c r="J212" s="187">
        <v>10</v>
      </c>
      <c r="K212" s="187">
        <v>10</v>
      </c>
      <c r="L212" s="206" t="s">
        <v>79</v>
      </c>
      <c r="M212" s="206" t="s">
        <v>86</v>
      </c>
      <c r="N212" s="182">
        <v>1</v>
      </c>
      <c r="O212" s="169" t="s">
        <v>39</v>
      </c>
      <c r="P212" s="169" t="s">
        <v>47</v>
      </c>
      <c r="Q212" s="41">
        <v>520768.35</v>
      </c>
      <c r="R212" s="41">
        <v>7650</v>
      </c>
      <c r="S212" s="41">
        <v>20700</v>
      </c>
      <c r="T212" s="41">
        <v>0</v>
      </c>
      <c r="U212" s="41">
        <v>0</v>
      </c>
      <c r="V212" s="41">
        <v>0</v>
      </c>
      <c r="W212" s="41">
        <v>0</v>
      </c>
      <c r="X212" s="41">
        <v>0</v>
      </c>
      <c r="Y212" s="41">
        <v>0</v>
      </c>
      <c r="Z212" s="225">
        <v>549118.35</v>
      </c>
      <c r="AA212" s="156">
        <v>45</v>
      </c>
    </row>
    <row r="213" spans="2:27" ht="101.25" customHeight="1" x14ac:dyDescent="0.25">
      <c r="B213" s="351"/>
      <c r="C213" s="82" t="s">
        <v>150</v>
      </c>
      <c r="D213" s="218" t="s">
        <v>1001</v>
      </c>
      <c r="E213" s="219" t="s">
        <v>1002</v>
      </c>
      <c r="F213" s="218" t="s">
        <v>1003</v>
      </c>
      <c r="G213" s="220" t="s">
        <v>70</v>
      </c>
      <c r="H213" s="220" t="s">
        <v>71</v>
      </c>
      <c r="I213" s="221" t="s">
        <v>1004</v>
      </c>
      <c r="J213" s="222">
        <v>138</v>
      </c>
      <c r="K213" s="222">
        <v>600</v>
      </c>
      <c r="L213" s="223" t="s">
        <v>79</v>
      </c>
      <c r="M213" s="223" t="s">
        <v>86</v>
      </c>
      <c r="N213" s="71">
        <v>0.23</v>
      </c>
      <c r="O213" s="224" t="s">
        <v>39</v>
      </c>
      <c r="P213" s="224" t="s">
        <v>47</v>
      </c>
      <c r="Q213" s="41">
        <v>289315.75</v>
      </c>
      <c r="R213" s="41">
        <v>4250</v>
      </c>
      <c r="S213" s="41">
        <v>11500</v>
      </c>
      <c r="T213" s="41">
        <v>0</v>
      </c>
      <c r="U213" s="41">
        <v>0</v>
      </c>
      <c r="V213" s="41">
        <v>0</v>
      </c>
      <c r="W213" s="41">
        <v>0</v>
      </c>
      <c r="X213" s="41">
        <v>0</v>
      </c>
      <c r="Y213" s="41">
        <v>0</v>
      </c>
      <c r="Z213" s="225">
        <v>305065.75</v>
      </c>
      <c r="AA213" s="156">
        <v>25</v>
      </c>
    </row>
  </sheetData>
  <mergeCells count="54">
    <mergeCell ref="B2:AA2"/>
    <mergeCell ref="B4:AA4"/>
    <mergeCell ref="B6:AA6"/>
    <mergeCell ref="B9:B10"/>
    <mergeCell ref="D9:P9"/>
    <mergeCell ref="Q9:Y9"/>
    <mergeCell ref="Z9:Z10"/>
    <mergeCell ref="AA9:AA10"/>
    <mergeCell ref="B64:B67"/>
    <mergeCell ref="B16:B22"/>
    <mergeCell ref="B23:B24"/>
    <mergeCell ref="B25:B27"/>
    <mergeCell ref="B28:B33"/>
    <mergeCell ref="B34:B38"/>
    <mergeCell ref="B39:B43"/>
    <mergeCell ref="B44:B50"/>
    <mergeCell ref="B51:B52"/>
    <mergeCell ref="B53:B55"/>
    <mergeCell ref="B56:B59"/>
    <mergeCell ref="B60:B63"/>
    <mergeCell ref="B114:B118"/>
    <mergeCell ref="B68:B71"/>
    <mergeCell ref="B72:B74"/>
    <mergeCell ref="B75:B78"/>
    <mergeCell ref="B79:B81"/>
    <mergeCell ref="B82:B85"/>
    <mergeCell ref="B87:B95"/>
    <mergeCell ref="B96:B99"/>
    <mergeCell ref="B100:B101"/>
    <mergeCell ref="B102:B105"/>
    <mergeCell ref="B106:B109"/>
    <mergeCell ref="B110:B113"/>
    <mergeCell ref="B156:B161"/>
    <mergeCell ref="B119:B121"/>
    <mergeCell ref="B122:B125"/>
    <mergeCell ref="B126:B128"/>
    <mergeCell ref="B129:B132"/>
    <mergeCell ref="B133:B137"/>
    <mergeCell ref="B138:B139"/>
    <mergeCell ref="B140:B142"/>
    <mergeCell ref="B143:B147"/>
    <mergeCell ref="B148:B149"/>
    <mergeCell ref="B150:B151"/>
    <mergeCell ref="B152:B154"/>
    <mergeCell ref="B190:B197"/>
    <mergeCell ref="B198:B205"/>
    <mergeCell ref="B206:B209"/>
    <mergeCell ref="B210:B213"/>
    <mergeCell ref="B162:B166"/>
    <mergeCell ref="B167:B173"/>
    <mergeCell ref="B174:B176"/>
    <mergeCell ref="B177:B180"/>
    <mergeCell ref="B181:B184"/>
    <mergeCell ref="B185:B188"/>
  </mergeCells>
  <dataValidations count="16">
    <dataValidation allowBlank="1" showInputMessage="1" showErrorMessage="1" prompt="&quot;Resumen Narrativo&quot; u &quot;objetivo&quot; se entiende como el estado deseado luego de la implementación de una intervención pública. " sqref="D1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1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F27 G10 F169:F173 F208:F209"/>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10"/>
    <dataValidation allowBlank="1" showInputMessage="1" showErrorMessage="1" prompt="Valores numéricos que se habrán de relacionar con el cálculo del indicador propuesto. _x000a_Manual para el diseño y la construcción de indicadores de Coneval." sqref="I10"/>
    <dataValidation allowBlank="1" showInputMessage="1" showErrorMessage="1" prompt="Los &quot;valores programados&quot; son los datos numéricos asociados a las variables del indicador en cuestión que permiten calcular la meta del mismo. " sqref="J10:K1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1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1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1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P10"/>
    <dataValidation allowBlank="1" showInputMessage="1" showErrorMessage="1" prompt="Hace referencia a las fuentes de información que pueden _x000a_ser usadas para verificar el alcance de los objetivos." sqref="O1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10"/>
    <dataValidation type="list" allowBlank="1" showInputMessage="1" showErrorMessage="1" sqref="G11:G85 G87:G154 G156:G188 G190:G213">
      <formula1>Dimension</formula1>
    </dataValidation>
    <dataValidation type="list" allowBlank="1" showInputMessage="1" showErrorMessage="1" sqref="H11:H85 H87:H154 H156:H188 H190:H213">
      <formula1>Tipo</formula1>
    </dataValidation>
    <dataValidation type="list" allowBlank="1" showInputMessage="1" showErrorMessage="1" sqref="L11:L85 L87:L154 L156:L188 L190:L213">
      <formula1>Frecuencia</formula1>
    </dataValidation>
    <dataValidation type="decimal" allowBlank="1" showInputMessage="1" showErrorMessage="1" sqref="N97:N99 N88:N91 N93:N95 N163:N166 N157:N161 N11:N12 N14:N24 N190:N205">
      <formula1>0.0001</formula1>
      <formula2>100000000</formula2>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60"/>
  <sheetViews>
    <sheetView topLeftCell="B1" zoomScale="70" zoomScaleNormal="70" workbookViewId="0">
      <selection activeCell="I16" sqref="I16"/>
    </sheetView>
  </sheetViews>
  <sheetFormatPr baseColWidth="10" defaultRowHeight="15" x14ac:dyDescent="0.25"/>
  <cols>
    <col min="1" max="1" width="3" style="233" customWidth="1"/>
    <col min="2" max="2" width="12.7109375" style="231" customWidth="1"/>
    <col min="3" max="3" width="30" style="232" customWidth="1"/>
    <col min="4" max="4" width="30.42578125" style="232" customWidth="1"/>
    <col min="5" max="5" width="9.7109375" style="232" customWidth="1"/>
    <col min="6" max="6" width="10" style="232" customWidth="1"/>
    <col min="7" max="9" width="9.7109375" style="233" customWidth="1"/>
    <col min="10" max="10" width="10.7109375" style="233" customWidth="1"/>
    <col min="11" max="11" width="11.5703125" style="233" customWidth="1"/>
    <col min="12" max="12" width="12.85546875" style="233" customWidth="1"/>
    <col min="13" max="13" width="8.28515625" style="233" customWidth="1"/>
    <col min="14" max="14" width="9.42578125" style="233" customWidth="1"/>
    <col min="15" max="15" width="17" style="233" customWidth="1"/>
    <col min="16" max="16" width="12.5703125" style="233" customWidth="1"/>
    <col min="17" max="17" width="8" style="233" customWidth="1"/>
    <col min="18" max="18" width="14.42578125" style="233" customWidth="1"/>
    <col min="19" max="19" width="14.7109375" style="233" customWidth="1"/>
    <col min="20" max="20" width="15.5703125" style="233" customWidth="1"/>
    <col min="21" max="16384" width="11.42578125" style="233"/>
  </cols>
  <sheetData>
    <row r="1" spans="2:20" ht="81" customHeight="1" x14ac:dyDescent="0.25">
      <c r="P1" s="234"/>
      <c r="R1" s="235"/>
    </row>
    <row r="2" spans="2:20" ht="32.25" customHeight="1" x14ac:dyDescent="0.25">
      <c r="B2" s="472" t="s">
        <v>0</v>
      </c>
      <c r="C2" s="472"/>
      <c r="D2" s="472"/>
      <c r="E2" s="472"/>
      <c r="F2" s="472"/>
      <c r="G2" s="472"/>
      <c r="H2" s="472"/>
      <c r="I2" s="472"/>
      <c r="J2" s="472"/>
      <c r="K2" s="472"/>
      <c r="L2" s="472"/>
      <c r="M2" s="472"/>
      <c r="N2" s="472"/>
      <c r="O2" s="472"/>
      <c r="P2" s="472"/>
      <c r="R2" s="235"/>
    </row>
    <row r="3" spans="2:20" ht="5.25" customHeight="1" x14ac:dyDescent="0.25">
      <c r="B3" s="236"/>
      <c r="C3" s="236"/>
      <c r="D3" s="236"/>
      <c r="E3" s="236"/>
      <c r="F3" s="236"/>
      <c r="G3" s="236"/>
      <c r="H3" s="236"/>
      <c r="I3" s="236"/>
      <c r="J3" s="236"/>
      <c r="K3" s="236"/>
      <c r="L3" s="236"/>
      <c r="M3" s="236"/>
      <c r="N3" s="236"/>
      <c r="O3" s="236"/>
      <c r="P3" s="236"/>
      <c r="R3" s="235"/>
    </row>
    <row r="4" spans="2:20" ht="34.5" customHeight="1" x14ac:dyDescent="0.25">
      <c r="C4" s="237" t="s">
        <v>1006</v>
      </c>
      <c r="D4" s="237"/>
      <c r="E4" s="237"/>
      <c r="F4" s="472" t="s">
        <v>1081</v>
      </c>
      <c r="G4" s="472"/>
      <c r="H4" s="472"/>
      <c r="I4" s="472"/>
      <c r="J4" s="472"/>
      <c r="K4" s="472"/>
      <c r="L4" s="472"/>
      <c r="M4" s="472"/>
      <c r="N4" s="472"/>
      <c r="O4" s="472"/>
      <c r="P4" s="472"/>
    </row>
    <row r="5" spans="2:20" x14ac:dyDescent="0.25">
      <c r="C5" s="237"/>
      <c r="D5" s="237"/>
      <c r="E5" s="237"/>
    </row>
    <row r="6" spans="2:20" ht="15" customHeight="1" x14ac:dyDescent="0.25">
      <c r="C6" s="473" t="s">
        <v>1007</v>
      </c>
      <c r="D6" s="473"/>
      <c r="E6" s="238"/>
      <c r="F6" s="474" t="s">
        <v>1083</v>
      </c>
      <c r="G6" s="474"/>
      <c r="H6" s="474"/>
      <c r="I6" s="474"/>
      <c r="J6" s="474"/>
      <c r="K6" s="474"/>
      <c r="L6" s="474"/>
      <c r="M6" s="474"/>
      <c r="N6" s="474"/>
      <c r="O6" s="474"/>
      <c r="P6" s="474"/>
    </row>
    <row r="7" spans="2:20" x14ac:dyDescent="0.25">
      <c r="C7" s="473"/>
      <c r="D7" s="473"/>
      <c r="E7" s="239"/>
      <c r="F7" s="474"/>
      <c r="G7" s="474"/>
      <c r="H7" s="474"/>
      <c r="I7" s="474"/>
      <c r="J7" s="474"/>
      <c r="K7" s="474"/>
      <c r="L7" s="474"/>
      <c r="M7" s="474"/>
      <c r="N7" s="474"/>
      <c r="O7" s="474"/>
      <c r="P7" s="474"/>
    </row>
    <row r="8" spans="2:20" ht="6.75" customHeight="1" x14ac:dyDescent="0.25">
      <c r="C8" s="239"/>
      <c r="D8" s="239"/>
      <c r="E8" s="239"/>
      <c r="F8" s="239"/>
      <c r="G8" s="240"/>
      <c r="H8" s="240"/>
      <c r="I8" s="240"/>
      <c r="J8" s="240"/>
      <c r="K8" s="240"/>
      <c r="L8" s="240"/>
      <c r="M8" s="240"/>
    </row>
    <row r="9" spans="2:20" ht="15" customHeight="1" x14ac:dyDescent="0.25">
      <c r="C9" s="378" t="s">
        <v>1008</v>
      </c>
      <c r="D9" s="378"/>
      <c r="E9" s="238"/>
      <c r="F9" s="475" t="s">
        <v>57</v>
      </c>
      <c r="G9" s="475"/>
      <c r="H9" s="475"/>
      <c r="I9" s="475"/>
      <c r="J9" s="475"/>
      <c r="K9" s="475"/>
      <c r="L9" s="475"/>
      <c r="M9" s="475"/>
      <c r="N9" s="475"/>
      <c r="O9" s="475"/>
      <c r="P9" s="475"/>
    </row>
    <row r="10" spans="2:20" x14ac:dyDescent="0.25">
      <c r="C10" s="378"/>
      <c r="D10" s="378"/>
      <c r="E10" s="237"/>
      <c r="F10" s="475"/>
      <c r="G10" s="475"/>
      <c r="H10" s="475"/>
      <c r="I10" s="475"/>
      <c r="J10" s="475"/>
      <c r="K10" s="475"/>
      <c r="L10" s="475"/>
      <c r="M10" s="475"/>
      <c r="N10" s="475"/>
      <c r="O10" s="475"/>
      <c r="P10" s="475"/>
    </row>
    <row r="11" spans="2:20" ht="5.25" customHeight="1" x14ac:dyDescent="0.25">
      <c r="C11" s="237"/>
      <c r="D11" s="237"/>
      <c r="E11" s="237"/>
    </row>
    <row r="12" spans="2:20" x14ac:dyDescent="0.25">
      <c r="F12" s="239" t="s">
        <v>1009</v>
      </c>
      <c r="G12" s="241">
        <v>2018</v>
      </c>
      <c r="H12" s="241">
        <v>2019</v>
      </c>
      <c r="I12" s="242">
        <v>2020</v>
      </c>
      <c r="J12" s="242">
        <v>2021</v>
      </c>
    </row>
    <row r="13" spans="2:20" ht="6.75" customHeight="1" x14ac:dyDescent="0.25">
      <c r="F13" s="243"/>
      <c r="G13" s="244"/>
      <c r="H13" s="244"/>
      <c r="I13" s="244"/>
    </row>
    <row r="14" spans="2:20" ht="32.25" customHeight="1" x14ac:dyDescent="0.3">
      <c r="C14" s="476" t="s">
        <v>1108</v>
      </c>
      <c r="D14" s="477"/>
      <c r="E14" s="477"/>
      <c r="F14" s="477"/>
      <c r="G14" s="477"/>
      <c r="H14" s="477"/>
      <c r="I14" s="477"/>
      <c r="J14" s="477"/>
      <c r="K14" s="245"/>
      <c r="L14" s="478"/>
      <c r="M14" s="478"/>
      <c r="N14" s="478"/>
      <c r="O14" s="478"/>
      <c r="P14" s="478"/>
    </row>
    <row r="15" spans="2:20" ht="23.25" customHeight="1" x14ac:dyDescent="0.25">
      <c r="C15" s="246" t="s">
        <v>1010</v>
      </c>
      <c r="D15" s="246"/>
      <c r="E15" s="246" t="s">
        <v>1011</v>
      </c>
      <c r="F15" s="246" t="s">
        <v>1012</v>
      </c>
      <c r="G15" s="246" t="s">
        <v>1013</v>
      </c>
      <c r="H15" s="246" t="s">
        <v>1014</v>
      </c>
      <c r="I15" s="246" t="s">
        <v>1015</v>
      </c>
      <c r="J15" s="246" t="s">
        <v>1016</v>
      </c>
      <c r="K15" s="247"/>
      <c r="Q15" s="248"/>
      <c r="R15" s="248"/>
      <c r="S15" s="248"/>
      <c r="T15" s="248"/>
    </row>
    <row r="16" spans="2:20" ht="76.5" customHeight="1" x14ac:dyDescent="0.25">
      <c r="B16" s="249">
        <v>1.1000000000000001</v>
      </c>
      <c r="C16" s="315" t="s">
        <v>760</v>
      </c>
      <c r="D16" s="315"/>
      <c r="E16" s="316" t="str">
        <f>R29</f>
        <v>0.798</v>
      </c>
      <c r="F16" s="317"/>
      <c r="G16" s="317"/>
      <c r="H16" s="317"/>
      <c r="I16" s="317"/>
      <c r="J16" s="318">
        <v>0.79800000000000004</v>
      </c>
      <c r="K16" s="247"/>
      <c r="L16" s="479" t="s">
        <v>1017</v>
      </c>
      <c r="M16" s="479"/>
      <c r="N16" s="479"/>
      <c r="O16" s="479"/>
      <c r="P16" s="479"/>
      <c r="Q16" s="248"/>
      <c r="R16" s="248"/>
      <c r="S16" s="248"/>
      <c r="T16" s="248"/>
    </row>
    <row r="17" spans="2:20" ht="63.75" customHeight="1" x14ac:dyDescent="0.25">
      <c r="B17" s="249">
        <v>1.2</v>
      </c>
      <c r="C17" s="250" t="s">
        <v>764</v>
      </c>
      <c r="D17" s="251"/>
      <c r="E17" s="252">
        <f>R36</f>
        <v>0.95641646489104126</v>
      </c>
      <c r="F17" s="253">
        <v>0</v>
      </c>
      <c r="G17" s="253">
        <v>0</v>
      </c>
      <c r="H17" s="253">
        <v>0</v>
      </c>
      <c r="I17" s="253">
        <v>0</v>
      </c>
      <c r="J17" s="253">
        <v>0</v>
      </c>
      <c r="K17" s="254"/>
      <c r="L17" s="444" t="s">
        <v>1018</v>
      </c>
      <c r="M17" s="444"/>
      <c r="N17" s="444"/>
      <c r="O17" s="444"/>
      <c r="P17" s="444"/>
      <c r="Q17" s="255"/>
      <c r="R17" s="255"/>
      <c r="S17" s="255"/>
      <c r="T17" s="255"/>
    </row>
    <row r="18" spans="2:20" ht="42.75" customHeight="1" x14ac:dyDescent="0.25">
      <c r="B18" s="249">
        <v>1.3</v>
      </c>
      <c r="C18" s="250" t="s">
        <v>768</v>
      </c>
      <c r="D18" s="251"/>
      <c r="E18" s="253">
        <v>0</v>
      </c>
      <c r="F18" s="252">
        <f>R54</f>
        <v>0.84057971014492761</v>
      </c>
      <c r="G18" s="253">
        <v>0</v>
      </c>
      <c r="H18" s="253">
        <v>0</v>
      </c>
      <c r="I18" s="253">
        <v>0</v>
      </c>
      <c r="J18" s="253">
        <v>0</v>
      </c>
      <c r="K18" s="254"/>
      <c r="L18" s="444"/>
      <c r="M18" s="444"/>
      <c r="N18" s="444"/>
      <c r="O18" s="444"/>
      <c r="P18" s="444"/>
      <c r="Q18" s="255"/>
      <c r="R18" s="255"/>
      <c r="S18" s="255"/>
      <c r="T18" s="255"/>
    </row>
    <row r="19" spans="2:20" ht="42.75" customHeight="1" x14ac:dyDescent="0.25">
      <c r="B19" s="249">
        <v>1.4</v>
      </c>
      <c r="C19" s="250" t="s">
        <v>772</v>
      </c>
      <c r="D19" s="251"/>
      <c r="E19" s="253">
        <v>0</v>
      </c>
      <c r="F19" s="253">
        <v>0</v>
      </c>
      <c r="G19" s="252">
        <f>R72</f>
        <v>0.72578241430700474</v>
      </c>
      <c r="H19" s="253">
        <v>0</v>
      </c>
      <c r="I19" s="253">
        <v>0</v>
      </c>
      <c r="J19" s="253">
        <v>0</v>
      </c>
      <c r="K19" s="254"/>
      <c r="L19" s="444"/>
      <c r="M19" s="444"/>
      <c r="N19" s="444"/>
      <c r="O19" s="444"/>
      <c r="P19" s="444"/>
      <c r="Q19" s="255"/>
      <c r="R19" s="255"/>
      <c r="S19" s="255"/>
      <c r="T19" s="255"/>
    </row>
    <row r="20" spans="2:20" ht="45.75" customHeight="1" x14ac:dyDescent="0.25">
      <c r="B20" s="249">
        <v>1.5</v>
      </c>
      <c r="C20" s="250" t="s">
        <v>776</v>
      </c>
      <c r="D20" s="251"/>
      <c r="E20" s="253">
        <v>0</v>
      </c>
      <c r="F20" s="253">
        <v>0</v>
      </c>
      <c r="G20" s="253">
        <v>0</v>
      </c>
      <c r="H20" s="252">
        <f>R96</f>
        <v>0.38449848024316119</v>
      </c>
      <c r="I20" s="253">
        <v>0</v>
      </c>
      <c r="J20" s="253">
        <v>0</v>
      </c>
      <c r="K20" s="254"/>
      <c r="L20" s="444"/>
      <c r="M20" s="444"/>
      <c r="N20" s="444"/>
      <c r="O20" s="444"/>
      <c r="P20" s="444"/>
      <c r="Q20" s="255"/>
      <c r="R20" s="255"/>
      <c r="S20" s="255"/>
      <c r="T20" s="255"/>
    </row>
    <row r="21" spans="2:20" ht="32.25" customHeight="1" x14ac:dyDescent="0.25">
      <c r="C21" s="250"/>
      <c r="D21" s="251"/>
      <c r="E21" s="253"/>
      <c r="F21" s="253"/>
      <c r="G21" s="253"/>
      <c r="H21" s="253"/>
      <c r="I21" s="252"/>
      <c r="J21" s="253"/>
      <c r="K21" s="254"/>
      <c r="L21" s="444"/>
      <c r="M21" s="444"/>
      <c r="N21" s="444"/>
      <c r="O21" s="444"/>
      <c r="P21" s="444"/>
      <c r="Q21" s="255"/>
      <c r="R21" s="255"/>
      <c r="S21" s="255"/>
      <c r="T21" s="255"/>
    </row>
    <row r="22" spans="2:20" ht="33" customHeight="1" x14ac:dyDescent="0.25">
      <c r="B22" s="249"/>
      <c r="C22" s="250"/>
      <c r="D22" s="251"/>
      <c r="E22" s="253"/>
      <c r="F22" s="253"/>
      <c r="G22" s="253"/>
      <c r="H22" s="253"/>
      <c r="I22" s="253"/>
      <c r="J22" s="252"/>
      <c r="K22" s="254"/>
      <c r="L22" s="444"/>
      <c r="M22" s="444"/>
      <c r="N22" s="444"/>
      <c r="O22" s="444"/>
      <c r="P22" s="444"/>
      <c r="Q22" s="255"/>
      <c r="R22" s="255"/>
      <c r="S22" s="255"/>
      <c r="T22" s="255"/>
    </row>
    <row r="23" spans="2:20" ht="36.75" customHeight="1" x14ac:dyDescent="0.25">
      <c r="B23" s="249"/>
      <c r="C23" s="250"/>
      <c r="D23" s="251"/>
      <c r="E23" s="253"/>
      <c r="F23" s="253"/>
      <c r="G23" s="253"/>
      <c r="H23" s="253"/>
      <c r="I23" s="252"/>
      <c r="J23" s="253"/>
      <c r="K23" s="254"/>
      <c r="L23" s="444"/>
      <c r="M23" s="444"/>
      <c r="N23" s="444"/>
      <c r="O23" s="444"/>
      <c r="P23" s="444"/>
      <c r="Q23" s="255"/>
      <c r="R23" s="255"/>
      <c r="S23" s="255"/>
      <c r="T23" s="255"/>
    </row>
    <row r="24" spans="2:20" ht="55.5" customHeight="1" x14ac:dyDescent="0.25">
      <c r="B24" s="249"/>
      <c r="C24" s="250"/>
      <c r="D24" s="251"/>
      <c r="E24" s="253"/>
      <c r="F24" s="253"/>
      <c r="G24" s="253"/>
      <c r="H24" s="253"/>
      <c r="I24" s="253"/>
      <c r="J24" s="252"/>
      <c r="K24" s="254"/>
      <c r="L24" s="444"/>
      <c r="M24" s="444"/>
      <c r="N24" s="444"/>
      <c r="O24" s="444"/>
      <c r="P24" s="444"/>
      <c r="Q24" s="255"/>
      <c r="R24" s="255"/>
      <c r="S24" s="255"/>
      <c r="T24" s="255"/>
    </row>
    <row r="25" spans="2:20" ht="23.25" customHeight="1" x14ac:dyDescent="0.25">
      <c r="C25" s="256" t="s">
        <v>1019</v>
      </c>
      <c r="D25" s="257"/>
      <c r="E25" s="258">
        <f>SUM(E17:E24)</f>
        <v>0.95641646489104126</v>
      </c>
      <c r="F25" s="259">
        <v>0.625</v>
      </c>
      <c r="G25" s="260">
        <v>0.65</v>
      </c>
      <c r="H25" s="260">
        <f>SUM(H17:H24)</f>
        <v>0.38449848024316119</v>
      </c>
      <c r="I25" s="260">
        <f>SUM(I17:I24)</f>
        <v>0</v>
      </c>
      <c r="J25" s="259">
        <f>SUM(J17:J24)</f>
        <v>0</v>
      </c>
      <c r="K25" s="261"/>
      <c r="L25" s="255"/>
      <c r="M25" s="255"/>
      <c r="N25" s="255"/>
      <c r="O25" s="255"/>
      <c r="P25" s="255"/>
      <c r="Q25" s="255"/>
      <c r="R25" s="255"/>
      <c r="S25" s="255"/>
      <c r="T25" s="255"/>
    </row>
    <row r="26" spans="2:20" x14ac:dyDescent="0.25">
      <c r="O26" s="262"/>
    </row>
    <row r="27" spans="2:20" x14ac:dyDescent="0.25">
      <c r="O27" s="262"/>
    </row>
    <row r="28" spans="2:20" ht="47.25" customHeight="1" x14ac:dyDescent="0.25">
      <c r="B28" s="263"/>
      <c r="C28" s="445" t="s">
        <v>1020</v>
      </c>
      <c r="D28" s="446"/>
      <c r="E28" s="447"/>
      <c r="F28" s="448" t="s">
        <v>9</v>
      </c>
      <c r="G28" s="448"/>
      <c r="H28" s="449" t="s">
        <v>10</v>
      </c>
      <c r="I28" s="450"/>
      <c r="J28" s="448" t="s">
        <v>13</v>
      </c>
      <c r="K28" s="448"/>
      <c r="L28" s="448"/>
      <c r="M28" s="451" t="s">
        <v>14</v>
      </c>
      <c r="N28" s="451"/>
      <c r="O28" s="264" t="s">
        <v>15</v>
      </c>
      <c r="P28" s="451" t="s">
        <v>16</v>
      </c>
      <c r="Q28" s="451"/>
      <c r="R28" s="264" t="s">
        <v>1021</v>
      </c>
      <c r="S28" s="452" t="s">
        <v>1022</v>
      </c>
      <c r="T28" s="453"/>
    </row>
    <row r="29" spans="2:20" ht="38.25" customHeight="1" x14ac:dyDescent="0.25">
      <c r="B29" s="382" t="s">
        <v>1023</v>
      </c>
      <c r="C29" s="454" t="s">
        <v>756</v>
      </c>
      <c r="D29" s="454"/>
      <c r="E29" s="454"/>
      <c r="F29" s="457" t="s">
        <v>757</v>
      </c>
      <c r="G29" s="457"/>
      <c r="H29" s="457" t="s">
        <v>1082</v>
      </c>
      <c r="I29" s="457"/>
      <c r="J29" s="460" t="s">
        <v>758</v>
      </c>
      <c r="K29" s="460"/>
      <c r="L29" s="460"/>
      <c r="M29" s="463">
        <v>12.7</v>
      </c>
      <c r="N29" s="463"/>
      <c r="O29" s="463">
        <v>15.9</v>
      </c>
      <c r="P29" s="466" t="s">
        <v>73</v>
      </c>
      <c r="Q29" s="466"/>
      <c r="R29" s="469" t="s">
        <v>446</v>
      </c>
      <c r="S29" s="265" t="s">
        <v>70</v>
      </c>
      <c r="T29" s="266" t="s">
        <v>11</v>
      </c>
    </row>
    <row r="30" spans="2:20" ht="30" customHeight="1" x14ac:dyDescent="0.25">
      <c r="B30" s="383"/>
      <c r="C30" s="455"/>
      <c r="D30" s="455"/>
      <c r="E30" s="455"/>
      <c r="F30" s="458"/>
      <c r="G30" s="458"/>
      <c r="H30" s="458"/>
      <c r="I30" s="458"/>
      <c r="J30" s="461"/>
      <c r="K30" s="461"/>
      <c r="L30" s="461"/>
      <c r="M30" s="464"/>
      <c r="N30" s="464"/>
      <c r="O30" s="464"/>
      <c r="P30" s="467"/>
      <c r="Q30" s="467"/>
      <c r="R30" s="470"/>
      <c r="S30" s="265" t="s">
        <v>35</v>
      </c>
      <c r="T30" s="266" t="s">
        <v>12</v>
      </c>
    </row>
    <row r="31" spans="2:20" ht="35.25" customHeight="1" x14ac:dyDescent="0.25">
      <c r="B31" s="383"/>
      <c r="C31" s="455"/>
      <c r="D31" s="455"/>
      <c r="E31" s="455"/>
      <c r="F31" s="458"/>
      <c r="G31" s="458"/>
      <c r="H31" s="458"/>
      <c r="I31" s="458"/>
      <c r="J31" s="461"/>
      <c r="K31" s="461"/>
      <c r="L31" s="461"/>
      <c r="M31" s="464"/>
      <c r="N31" s="464"/>
      <c r="O31" s="464"/>
      <c r="P31" s="467"/>
      <c r="Q31" s="467"/>
      <c r="R31" s="470"/>
      <c r="S31" s="267" t="s">
        <v>73</v>
      </c>
      <c r="T31" s="266" t="s">
        <v>16</v>
      </c>
    </row>
    <row r="32" spans="2:20" ht="34.5" customHeight="1" x14ac:dyDescent="0.25">
      <c r="B32" s="383"/>
      <c r="C32" s="456"/>
      <c r="D32" s="456"/>
      <c r="E32" s="456"/>
      <c r="F32" s="459"/>
      <c r="G32" s="459"/>
      <c r="H32" s="459"/>
      <c r="I32" s="459"/>
      <c r="J32" s="462"/>
      <c r="K32" s="462"/>
      <c r="L32" s="462"/>
      <c r="M32" s="465"/>
      <c r="N32" s="465"/>
      <c r="O32" s="465"/>
      <c r="P32" s="468"/>
      <c r="Q32" s="468"/>
      <c r="R32" s="471"/>
      <c r="S32" s="268" t="s">
        <v>38</v>
      </c>
      <c r="T32" s="266" t="s">
        <v>17</v>
      </c>
    </row>
    <row r="33" spans="2:20" ht="32.25" customHeight="1" x14ac:dyDescent="0.25">
      <c r="B33" s="432"/>
      <c r="C33" s="269" t="s">
        <v>1024</v>
      </c>
      <c r="D33" s="270"/>
      <c r="E33" s="271"/>
      <c r="F33" s="272" t="s">
        <v>1025</v>
      </c>
      <c r="G33" s="272" t="s">
        <v>1026</v>
      </c>
      <c r="H33" s="273" t="s">
        <v>1027</v>
      </c>
      <c r="I33" s="272" t="s">
        <v>1028</v>
      </c>
      <c r="J33" s="272" t="s">
        <v>1029</v>
      </c>
      <c r="K33" s="272" t="s">
        <v>1030</v>
      </c>
      <c r="L33" s="273" t="s">
        <v>1031</v>
      </c>
      <c r="M33" s="272" t="s">
        <v>1032</v>
      </c>
      <c r="N33" s="272" t="s">
        <v>1033</v>
      </c>
      <c r="O33" s="272" t="s">
        <v>1034</v>
      </c>
      <c r="P33" s="273" t="s">
        <v>1035</v>
      </c>
      <c r="Q33" s="273" t="s">
        <v>1036</v>
      </c>
      <c r="R33" s="274"/>
      <c r="S33" s="274"/>
      <c r="T33" s="274"/>
    </row>
    <row r="34" spans="2:20" ht="20.25" customHeight="1" x14ac:dyDescent="0.25">
      <c r="B34" s="382" t="s">
        <v>66</v>
      </c>
      <c r="C34" s="400" t="s">
        <v>760</v>
      </c>
      <c r="D34" s="401"/>
      <c r="E34" s="402"/>
      <c r="F34" s="409" t="s">
        <v>761</v>
      </c>
      <c r="G34" s="409"/>
      <c r="H34" s="409" t="s">
        <v>762</v>
      </c>
      <c r="I34" s="409"/>
      <c r="J34" s="390" t="s">
        <v>1100</v>
      </c>
      <c r="K34" s="390"/>
      <c r="L34" s="390"/>
      <c r="M34" s="391">
        <v>9</v>
      </c>
      <c r="N34" s="391"/>
      <c r="O34" s="391">
        <v>9</v>
      </c>
      <c r="P34" s="441" t="s">
        <v>79</v>
      </c>
      <c r="Q34" s="441"/>
      <c r="R34" s="442">
        <f>M34/O34</f>
        <v>1</v>
      </c>
      <c r="S34" s="275" t="s">
        <v>70</v>
      </c>
      <c r="T34" s="276" t="s">
        <v>11</v>
      </c>
    </row>
    <row r="35" spans="2:20" ht="21" customHeight="1" x14ac:dyDescent="0.25">
      <c r="B35" s="383"/>
      <c r="C35" s="403"/>
      <c r="D35" s="404"/>
      <c r="E35" s="405"/>
      <c r="F35" s="409"/>
      <c r="G35" s="409"/>
      <c r="H35" s="409"/>
      <c r="I35" s="409"/>
      <c r="J35" s="390"/>
      <c r="K35" s="390"/>
      <c r="L35" s="390"/>
      <c r="M35" s="391"/>
      <c r="N35" s="391"/>
      <c r="O35" s="391"/>
      <c r="P35" s="441"/>
      <c r="Q35" s="441"/>
      <c r="R35" s="442"/>
      <c r="S35" s="275" t="s">
        <v>71</v>
      </c>
      <c r="T35" s="276" t="s">
        <v>12</v>
      </c>
    </row>
    <row r="36" spans="2:20" ht="30" customHeight="1" x14ac:dyDescent="0.25">
      <c r="B36" s="383"/>
      <c r="C36" s="403"/>
      <c r="D36" s="404"/>
      <c r="E36" s="405"/>
      <c r="F36" s="409"/>
      <c r="G36" s="409"/>
      <c r="H36" s="409"/>
      <c r="I36" s="409"/>
      <c r="J36" s="390"/>
      <c r="K36" s="390"/>
      <c r="L36" s="390"/>
      <c r="M36" s="443">
        <f>R39+R41+R43+R45+R47+R51</f>
        <v>3.95</v>
      </c>
      <c r="N36" s="443"/>
      <c r="O36" s="394">
        <f>R38+R40+R42+R44+R46+R48</f>
        <v>4.13</v>
      </c>
      <c r="P36" s="441"/>
      <c r="Q36" s="441"/>
      <c r="R36" s="415">
        <f>M36/O36</f>
        <v>0.95641646489104126</v>
      </c>
      <c r="S36" s="277" t="s">
        <v>73</v>
      </c>
      <c r="T36" s="276" t="s">
        <v>16</v>
      </c>
    </row>
    <row r="37" spans="2:20" ht="106.5" customHeight="1" x14ac:dyDescent="0.25">
      <c r="B37" s="432"/>
      <c r="C37" s="406"/>
      <c r="D37" s="407"/>
      <c r="E37" s="408"/>
      <c r="F37" s="409"/>
      <c r="G37" s="409"/>
      <c r="H37" s="409"/>
      <c r="I37" s="409"/>
      <c r="J37" s="390"/>
      <c r="K37" s="390"/>
      <c r="L37" s="390"/>
      <c r="M37" s="443"/>
      <c r="N37" s="443"/>
      <c r="O37" s="394"/>
      <c r="P37" s="441"/>
      <c r="Q37" s="441"/>
      <c r="R37" s="415"/>
      <c r="S37" s="278" t="s">
        <v>86</v>
      </c>
      <c r="T37" s="276" t="s">
        <v>17</v>
      </c>
    </row>
    <row r="38" spans="2:20" ht="18.75" customHeight="1" x14ac:dyDescent="0.25">
      <c r="B38" s="382" t="s">
        <v>74</v>
      </c>
      <c r="C38" s="436" t="s">
        <v>1096</v>
      </c>
      <c r="D38" s="436"/>
      <c r="E38" s="279" t="s">
        <v>1037</v>
      </c>
      <c r="F38" s="313">
        <v>30</v>
      </c>
      <c r="G38" s="313">
        <v>28</v>
      </c>
      <c r="H38" s="313">
        <v>30</v>
      </c>
      <c r="I38" s="313">
        <v>30</v>
      </c>
      <c r="J38" s="281">
        <v>0</v>
      </c>
      <c r="K38" s="281">
        <v>0</v>
      </c>
      <c r="L38" s="281">
        <v>0</v>
      </c>
      <c r="M38" s="281"/>
      <c r="N38" s="281"/>
      <c r="O38" s="281"/>
      <c r="P38" s="281"/>
      <c r="Q38" s="281"/>
      <c r="R38" s="281">
        <f>SUM($F38:$Q38)/100</f>
        <v>1.18</v>
      </c>
      <c r="S38" s="282"/>
      <c r="T38" s="283"/>
    </row>
    <row r="39" spans="2:20" ht="91.5" customHeight="1" x14ac:dyDescent="0.25">
      <c r="B39" s="432"/>
      <c r="C39" s="436"/>
      <c r="D39" s="436"/>
      <c r="E39" s="284" t="s">
        <v>1038</v>
      </c>
      <c r="F39" s="314">
        <v>30</v>
      </c>
      <c r="G39" s="314">
        <v>28</v>
      </c>
      <c r="H39" s="314">
        <v>30</v>
      </c>
      <c r="I39" s="314">
        <v>30</v>
      </c>
      <c r="J39" s="285">
        <v>0</v>
      </c>
      <c r="K39" s="285">
        <v>0</v>
      </c>
      <c r="L39" s="285">
        <v>0</v>
      </c>
      <c r="M39" s="285">
        <v>0</v>
      </c>
      <c r="N39" s="285">
        <v>0</v>
      </c>
      <c r="O39" s="285">
        <v>0</v>
      </c>
      <c r="P39" s="286"/>
      <c r="Q39" s="285"/>
      <c r="R39" s="285">
        <f t="shared" ref="R39:R51" si="0">SUM($F39:$Q39)/100</f>
        <v>1.18</v>
      </c>
      <c r="S39" s="282"/>
      <c r="T39" s="283"/>
    </row>
    <row r="40" spans="2:20" ht="15" customHeight="1" x14ac:dyDescent="0.25">
      <c r="B40" s="382" t="s">
        <v>81</v>
      </c>
      <c r="C40" s="429" t="s">
        <v>1109</v>
      </c>
      <c r="D40" s="429"/>
      <c r="E40" s="279" t="s">
        <v>1037</v>
      </c>
      <c r="F40" s="313">
        <v>30</v>
      </c>
      <c r="G40" s="313">
        <v>28</v>
      </c>
      <c r="H40" s="313">
        <v>30</v>
      </c>
      <c r="I40" s="313">
        <v>30</v>
      </c>
      <c r="J40" s="281">
        <v>0</v>
      </c>
      <c r="K40" s="281">
        <v>0</v>
      </c>
      <c r="L40" s="281">
        <v>0</v>
      </c>
      <c r="M40" s="281"/>
      <c r="N40" s="281"/>
      <c r="O40" s="281"/>
      <c r="P40" s="281"/>
      <c r="Q40" s="281"/>
      <c r="R40" s="281">
        <f t="shared" si="0"/>
        <v>1.18</v>
      </c>
      <c r="S40" s="282"/>
      <c r="T40" s="283"/>
    </row>
    <row r="41" spans="2:20" ht="107.25" customHeight="1" x14ac:dyDescent="0.25">
      <c r="B41" s="432"/>
      <c r="C41" s="429"/>
      <c r="D41" s="429"/>
      <c r="E41" s="284" t="s">
        <v>1038</v>
      </c>
      <c r="F41" s="314">
        <v>30</v>
      </c>
      <c r="G41" s="314">
        <v>28</v>
      </c>
      <c r="H41" s="314">
        <v>30</v>
      </c>
      <c r="I41" s="314">
        <v>30</v>
      </c>
      <c r="J41" s="285">
        <v>0</v>
      </c>
      <c r="K41" s="285">
        <v>0</v>
      </c>
      <c r="L41" s="285">
        <v>0</v>
      </c>
      <c r="M41" s="285">
        <v>0</v>
      </c>
      <c r="N41" s="285"/>
      <c r="O41" s="285"/>
      <c r="P41" s="286"/>
      <c r="Q41" s="285"/>
      <c r="R41" s="285">
        <f t="shared" si="0"/>
        <v>1.18</v>
      </c>
      <c r="S41" s="282"/>
      <c r="T41" s="283"/>
    </row>
    <row r="42" spans="2:20" ht="16.5" customHeight="1" x14ac:dyDescent="0.25">
      <c r="B42" s="382" t="s">
        <v>87</v>
      </c>
      <c r="C42" s="433" t="s">
        <v>1097</v>
      </c>
      <c r="D42" s="433"/>
      <c r="E42" s="279" t="s">
        <v>1037</v>
      </c>
      <c r="F42" s="313">
        <v>11</v>
      </c>
      <c r="G42" s="313">
        <v>28</v>
      </c>
      <c r="H42" s="313">
        <v>11</v>
      </c>
      <c r="I42" s="313">
        <v>11</v>
      </c>
      <c r="J42" s="281">
        <v>0</v>
      </c>
      <c r="K42" s="281">
        <v>0</v>
      </c>
      <c r="L42" s="281">
        <v>0</v>
      </c>
      <c r="M42" s="281"/>
      <c r="N42" s="281"/>
      <c r="O42" s="281"/>
      <c r="P42" s="281"/>
      <c r="Q42" s="281"/>
      <c r="R42" s="281">
        <f t="shared" si="0"/>
        <v>0.61</v>
      </c>
      <c r="S42" s="282"/>
      <c r="T42" s="283"/>
    </row>
    <row r="43" spans="2:20" ht="36.75" customHeight="1" x14ac:dyDescent="0.25">
      <c r="B43" s="432"/>
      <c r="C43" s="433"/>
      <c r="D43" s="433"/>
      <c r="E43" s="284" t="s">
        <v>1038</v>
      </c>
      <c r="F43" s="314">
        <v>5</v>
      </c>
      <c r="G43" s="314">
        <v>28</v>
      </c>
      <c r="H43" s="314">
        <v>5</v>
      </c>
      <c r="I43" s="314">
        <v>5</v>
      </c>
      <c r="J43" s="285">
        <v>0</v>
      </c>
      <c r="K43" s="285">
        <v>0</v>
      </c>
      <c r="L43" s="285">
        <v>0</v>
      </c>
      <c r="M43" s="285"/>
      <c r="N43" s="285"/>
      <c r="O43" s="285"/>
      <c r="P43" s="286"/>
      <c r="Q43" s="285"/>
      <c r="R43" s="285">
        <f t="shared" si="0"/>
        <v>0.43</v>
      </c>
      <c r="S43" s="282"/>
      <c r="T43" s="283"/>
    </row>
    <row r="44" spans="2:20" ht="19.5" customHeight="1" x14ac:dyDescent="0.25">
      <c r="B44" s="382" t="s">
        <v>92</v>
      </c>
      <c r="C44" s="429" t="s">
        <v>1110</v>
      </c>
      <c r="D44" s="429"/>
      <c r="E44" s="279" t="s">
        <v>1037</v>
      </c>
      <c r="F44" s="313">
        <v>30</v>
      </c>
      <c r="G44" s="313">
        <v>28</v>
      </c>
      <c r="H44" s="313">
        <v>0</v>
      </c>
      <c r="I44" s="313">
        <v>0</v>
      </c>
      <c r="J44" s="281">
        <v>0</v>
      </c>
      <c r="K44" s="281">
        <v>0</v>
      </c>
      <c r="L44" s="281">
        <v>0</v>
      </c>
      <c r="M44" s="281"/>
      <c r="N44" s="281"/>
      <c r="O44" s="281"/>
      <c r="P44" s="281"/>
      <c r="Q44" s="281"/>
      <c r="R44" s="281">
        <f t="shared" si="0"/>
        <v>0.57999999999999996</v>
      </c>
      <c r="S44" s="282"/>
      <c r="T44" s="283"/>
    </row>
    <row r="45" spans="2:20" ht="51.75" customHeight="1" x14ac:dyDescent="0.25">
      <c r="B45" s="432"/>
      <c r="C45" s="429"/>
      <c r="D45" s="429"/>
      <c r="E45" s="284" t="s">
        <v>1038</v>
      </c>
      <c r="F45" s="314">
        <v>30</v>
      </c>
      <c r="G45" s="314">
        <v>28</v>
      </c>
      <c r="H45" s="314">
        <v>0</v>
      </c>
      <c r="I45" s="314">
        <v>0</v>
      </c>
      <c r="J45" s="285">
        <v>0</v>
      </c>
      <c r="K45" s="285">
        <v>0</v>
      </c>
      <c r="L45" s="285">
        <v>0</v>
      </c>
      <c r="M45" s="285"/>
      <c r="N45" s="285"/>
      <c r="O45" s="285"/>
      <c r="P45" s="282"/>
      <c r="Q45" s="277"/>
      <c r="R45" s="285">
        <f t="shared" si="0"/>
        <v>0.57999999999999996</v>
      </c>
      <c r="S45" s="282"/>
      <c r="T45" s="283"/>
    </row>
    <row r="46" spans="2:20" ht="17.25" customHeight="1" x14ac:dyDescent="0.25">
      <c r="B46" s="382" t="s">
        <v>97</v>
      </c>
      <c r="C46" s="433" t="s">
        <v>1111</v>
      </c>
      <c r="D46" s="433"/>
      <c r="E46" s="287" t="s">
        <v>1037</v>
      </c>
      <c r="F46" s="313">
        <v>30</v>
      </c>
      <c r="G46" s="313">
        <v>28</v>
      </c>
      <c r="H46" s="313">
        <v>0</v>
      </c>
      <c r="I46" s="313">
        <v>0</v>
      </c>
      <c r="J46" s="281">
        <v>0</v>
      </c>
      <c r="K46" s="281">
        <v>0</v>
      </c>
      <c r="L46" s="281">
        <v>0</v>
      </c>
      <c r="M46" s="281"/>
      <c r="N46" s="281"/>
      <c r="O46" s="281"/>
      <c r="P46" s="281"/>
      <c r="Q46" s="281"/>
      <c r="R46" s="281">
        <f t="shared" si="0"/>
        <v>0.57999999999999996</v>
      </c>
      <c r="S46" s="282"/>
      <c r="T46" s="283"/>
    </row>
    <row r="47" spans="2:20" ht="47.25" customHeight="1" x14ac:dyDescent="0.25">
      <c r="B47" s="432"/>
      <c r="C47" s="433"/>
      <c r="D47" s="433"/>
      <c r="E47" s="284" t="s">
        <v>1038</v>
      </c>
      <c r="F47" s="314">
        <v>30</v>
      </c>
      <c r="G47" s="314">
        <v>28</v>
      </c>
      <c r="H47" s="314">
        <v>0</v>
      </c>
      <c r="I47" s="314">
        <v>0</v>
      </c>
      <c r="J47" s="285">
        <v>0</v>
      </c>
      <c r="K47" s="285">
        <v>0</v>
      </c>
      <c r="L47" s="285">
        <v>0</v>
      </c>
      <c r="M47" s="285">
        <v>0</v>
      </c>
      <c r="N47" s="285"/>
      <c r="O47" s="285"/>
      <c r="P47" s="282"/>
      <c r="Q47" s="277"/>
      <c r="R47" s="285">
        <f t="shared" si="0"/>
        <v>0.57999999999999996</v>
      </c>
      <c r="S47" s="282"/>
      <c r="T47" s="283"/>
    </row>
    <row r="48" spans="2:20" ht="89.25" customHeight="1" x14ac:dyDescent="0.25">
      <c r="B48" s="288" t="s">
        <v>102</v>
      </c>
      <c r="C48" s="434" t="s">
        <v>1124</v>
      </c>
      <c r="D48" s="434"/>
      <c r="E48" s="287" t="s">
        <v>1037</v>
      </c>
      <c r="F48" s="280">
        <v>0</v>
      </c>
      <c r="G48" s="280">
        <v>0</v>
      </c>
      <c r="H48" s="280">
        <v>0</v>
      </c>
      <c r="I48" s="280">
        <v>0</v>
      </c>
      <c r="J48" s="281">
        <v>0</v>
      </c>
      <c r="K48" s="281">
        <v>0</v>
      </c>
      <c r="L48" s="281">
        <v>0</v>
      </c>
      <c r="M48" s="281"/>
      <c r="N48" s="281"/>
      <c r="O48" s="281"/>
      <c r="P48" s="281"/>
      <c r="Q48" s="281"/>
      <c r="R48" s="281">
        <f t="shared" si="0"/>
        <v>0</v>
      </c>
      <c r="S48" s="282"/>
      <c r="T48" s="283"/>
    </row>
    <row r="49" spans="2:20" ht="394.5" customHeight="1" x14ac:dyDescent="0.25">
      <c r="B49" s="288" t="s">
        <v>471</v>
      </c>
      <c r="C49" s="437" t="s">
        <v>1125</v>
      </c>
      <c r="D49" s="438"/>
      <c r="E49" s="287"/>
      <c r="F49" s="280"/>
      <c r="G49" s="280"/>
      <c r="H49" s="280"/>
      <c r="I49" s="280"/>
      <c r="J49" s="281"/>
      <c r="K49" s="281"/>
      <c r="L49" s="281"/>
      <c r="M49" s="281"/>
      <c r="N49" s="281"/>
      <c r="O49" s="281"/>
      <c r="P49" s="281"/>
      <c r="Q49" s="281"/>
      <c r="R49" s="281"/>
      <c r="S49" s="282"/>
      <c r="T49" s="283"/>
    </row>
    <row r="50" spans="2:20" ht="109.5" customHeight="1" x14ac:dyDescent="0.25">
      <c r="B50" s="288" t="s">
        <v>476</v>
      </c>
      <c r="C50" s="439" t="s">
        <v>1093</v>
      </c>
      <c r="D50" s="440"/>
      <c r="E50" s="287"/>
      <c r="F50" s="280"/>
      <c r="G50" s="280"/>
      <c r="H50" s="280"/>
      <c r="I50" s="280"/>
      <c r="J50" s="281"/>
      <c r="K50" s="281"/>
      <c r="L50" s="281"/>
      <c r="M50" s="281"/>
      <c r="N50" s="281"/>
      <c r="O50" s="281"/>
      <c r="P50" s="281"/>
      <c r="Q50" s="281"/>
      <c r="R50" s="281"/>
      <c r="S50" s="282"/>
      <c r="T50" s="283"/>
    </row>
    <row r="51" spans="2:20" ht="54" customHeight="1" x14ac:dyDescent="0.25">
      <c r="B51" s="288" t="s">
        <v>1099</v>
      </c>
      <c r="C51" s="435" t="s">
        <v>1098</v>
      </c>
      <c r="D51" s="435"/>
      <c r="E51" s="284" t="s">
        <v>1038</v>
      </c>
      <c r="F51" s="285">
        <v>0</v>
      </c>
      <c r="G51" s="285">
        <v>0</v>
      </c>
      <c r="H51" s="285">
        <v>0</v>
      </c>
      <c r="I51" s="285">
        <v>0</v>
      </c>
      <c r="J51" s="285">
        <v>0</v>
      </c>
      <c r="K51" s="285">
        <v>0</v>
      </c>
      <c r="L51" s="285">
        <v>0</v>
      </c>
      <c r="M51" s="285">
        <v>0</v>
      </c>
      <c r="N51" s="285">
        <v>0</v>
      </c>
      <c r="O51" s="285">
        <v>0</v>
      </c>
      <c r="P51" s="282"/>
      <c r="Q51" s="277"/>
      <c r="R51" s="285">
        <f t="shared" si="0"/>
        <v>0</v>
      </c>
      <c r="S51" s="282"/>
      <c r="T51" s="283"/>
    </row>
    <row r="52" spans="2:20" ht="25.5" customHeight="1" x14ac:dyDescent="0.25">
      <c r="B52" s="397" t="s">
        <v>108</v>
      </c>
      <c r="C52" s="400" t="s">
        <v>1101</v>
      </c>
      <c r="D52" s="401"/>
      <c r="E52" s="402"/>
      <c r="F52" s="409" t="s">
        <v>765</v>
      </c>
      <c r="G52" s="409"/>
      <c r="H52" s="409" t="s">
        <v>766</v>
      </c>
      <c r="I52" s="409"/>
      <c r="J52" s="390" t="s">
        <v>1094</v>
      </c>
      <c r="K52" s="390"/>
      <c r="L52" s="390"/>
      <c r="M52" s="391">
        <v>6</v>
      </c>
      <c r="N52" s="391"/>
      <c r="O52" s="391">
        <v>6</v>
      </c>
      <c r="P52" s="390" t="s">
        <v>79</v>
      </c>
      <c r="Q52" s="390"/>
      <c r="R52" s="393">
        <v>1</v>
      </c>
      <c r="S52" s="275" t="s">
        <v>70</v>
      </c>
      <c r="T52" s="276" t="s">
        <v>11</v>
      </c>
    </row>
    <row r="53" spans="2:20" ht="25.5" customHeight="1" x14ac:dyDescent="0.25">
      <c r="B53" s="398"/>
      <c r="C53" s="403"/>
      <c r="D53" s="404"/>
      <c r="E53" s="405"/>
      <c r="F53" s="409"/>
      <c r="G53" s="409"/>
      <c r="H53" s="409"/>
      <c r="I53" s="409"/>
      <c r="J53" s="390"/>
      <c r="K53" s="390"/>
      <c r="L53" s="390"/>
      <c r="M53" s="391"/>
      <c r="N53" s="391"/>
      <c r="O53" s="391"/>
      <c r="P53" s="390"/>
      <c r="Q53" s="390"/>
      <c r="R53" s="393"/>
      <c r="S53" s="275" t="s">
        <v>71</v>
      </c>
      <c r="T53" s="276" t="s">
        <v>12</v>
      </c>
    </row>
    <row r="54" spans="2:20" ht="31.5" customHeight="1" x14ac:dyDescent="0.25">
      <c r="B54" s="398"/>
      <c r="C54" s="403"/>
      <c r="D54" s="404"/>
      <c r="E54" s="405"/>
      <c r="F54" s="409"/>
      <c r="G54" s="409"/>
      <c r="H54" s="409"/>
      <c r="I54" s="409"/>
      <c r="J54" s="390"/>
      <c r="K54" s="390"/>
      <c r="L54" s="390"/>
      <c r="M54" s="394">
        <f>R57+R59+R61+R63+R65+R67+R69</f>
        <v>5.8</v>
      </c>
      <c r="N54" s="394"/>
      <c r="O54" s="394">
        <f>R56+R58+R60+R62+R64+R66+R68</f>
        <v>6.8999999999999995</v>
      </c>
      <c r="P54" s="390"/>
      <c r="Q54" s="390"/>
      <c r="R54" s="395">
        <f>M54/O54</f>
        <v>0.84057971014492761</v>
      </c>
      <c r="S54" s="277" t="s">
        <v>73</v>
      </c>
      <c r="T54" s="276" t="s">
        <v>16</v>
      </c>
    </row>
    <row r="55" spans="2:20" ht="61.5" customHeight="1" x14ac:dyDescent="0.25">
      <c r="B55" s="399"/>
      <c r="C55" s="406"/>
      <c r="D55" s="407"/>
      <c r="E55" s="408"/>
      <c r="F55" s="409"/>
      <c r="G55" s="409"/>
      <c r="H55" s="409"/>
      <c r="I55" s="409"/>
      <c r="J55" s="390"/>
      <c r="K55" s="390"/>
      <c r="L55" s="390"/>
      <c r="M55" s="394"/>
      <c r="N55" s="394"/>
      <c r="O55" s="394"/>
      <c r="P55" s="390"/>
      <c r="Q55" s="390"/>
      <c r="R55" s="395"/>
      <c r="S55" s="278" t="s">
        <v>38</v>
      </c>
      <c r="T55" s="276" t="s">
        <v>17</v>
      </c>
    </row>
    <row r="56" spans="2:20" ht="19.5" customHeight="1" x14ac:dyDescent="0.25">
      <c r="B56" s="397" t="s">
        <v>113</v>
      </c>
      <c r="C56" s="431" t="s">
        <v>1102</v>
      </c>
      <c r="D56" s="431"/>
      <c r="E56" s="287" t="s">
        <v>1037</v>
      </c>
      <c r="F56" s="313">
        <v>30</v>
      </c>
      <c r="G56" s="313">
        <v>28</v>
      </c>
      <c r="H56" s="313">
        <v>30</v>
      </c>
      <c r="I56" s="313">
        <v>30</v>
      </c>
      <c r="J56" s="281">
        <v>0</v>
      </c>
      <c r="K56" s="281">
        <v>0</v>
      </c>
      <c r="L56" s="281">
        <v>0</v>
      </c>
      <c r="M56" s="281"/>
      <c r="N56" s="281"/>
      <c r="O56" s="281"/>
      <c r="P56" s="281"/>
      <c r="Q56" s="281">
        <v>0</v>
      </c>
      <c r="R56" s="281">
        <f>SUM($F56:$Q56)/100</f>
        <v>1.18</v>
      </c>
      <c r="S56" s="282"/>
      <c r="T56" s="283"/>
    </row>
    <row r="57" spans="2:20" ht="93" customHeight="1" x14ac:dyDescent="0.25">
      <c r="B57" s="399"/>
      <c r="C57" s="431"/>
      <c r="D57" s="431"/>
      <c r="E57" s="284" t="s">
        <v>1038</v>
      </c>
      <c r="F57" s="314">
        <v>30</v>
      </c>
      <c r="G57" s="314">
        <v>28</v>
      </c>
      <c r="H57" s="314">
        <v>30</v>
      </c>
      <c r="I57" s="314">
        <v>30</v>
      </c>
      <c r="J57" s="285">
        <v>0</v>
      </c>
      <c r="K57" s="285">
        <v>0</v>
      </c>
      <c r="L57" s="285">
        <v>0</v>
      </c>
      <c r="M57" s="285">
        <v>0</v>
      </c>
      <c r="N57" s="285">
        <v>0</v>
      </c>
      <c r="O57" s="285">
        <v>0</v>
      </c>
      <c r="P57" s="282"/>
      <c r="Q57" s="285"/>
      <c r="R57" s="285">
        <f t="shared" ref="R57:R67" si="1">SUM($F57:$Q57)/100</f>
        <v>1.18</v>
      </c>
      <c r="S57" s="282"/>
      <c r="T57" s="283"/>
    </row>
    <row r="58" spans="2:20" ht="19.5" customHeight="1" x14ac:dyDescent="0.25">
      <c r="B58" s="397" t="s">
        <v>492</v>
      </c>
      <c r="C58" s="429" t="s">
        <v>1127</v>
      </c>
      <c r="D58" s="429"/>
      <c r="E58" s="287" t="s">
        <v>1037</v>
      </c>
      <c r="F58" s="313">
        <v>30</v>
      </c>
      <c r="G58" s="313">
        <v>28</v>
      </c>
      <c r="H58" s="313">
        <v>30</v>
      </c>
      <c r="I58" s="313">
        <v>30</v>
      </c>
      <c r="J58" s="281">
        <v>0</v>
      </c>
      <c r="K58" s="281">
        <v>0</v>
      </c>
      <c r="L58" s="281">
        <v>0</v>
      </c>
      <c r="M58" s="281"/>
      <c r="N58" s="281"/>
      <c r="O58" s="281"/>
      <c r="P58" s="281"/>
      <c r="Q58" s="281">
        <v>0</v>
      </c>
      <c r="R58" s="281">
        <f t="shared" si="1"/>
        <v>1.18</v>
      </c>
      <c r="S58" s="282"/>
      <c r="T58" s="283"/>
    </row>
    <row r="59" spans="2:20" ht="20.25" customHeight="1" x14ac:dyDescent="0.25">
      <c r="B59" s="399"/>
      <c r="C59" s="429"/>
      <c r="D59" s="429"/>
      <c r="E59" s="284" t="s">
        <v>1038</v>
      </c>
      <c r="F59" s="314">
        <v>30</v>
      </c>
      <c r="G59" s="314">
        <v>28</v>
      </c>
      <c r="H59" s="314">
        <v>30</v>
      </c>
      <c r="I59" s="314">
        <v>30</v>
      </c>
      <c r="J59" s="285">
        <v>0</v>
      </c>
      <c r="K59" s="285">
        <v>0</v>
      </c>
      <c r="L59" s="285">
        <v>0</v>
      </c>
      <c r="M59" s="285">
        <v>0</v>
      </c>
      <c r="N59" s="285">
        <v>0</v>
      </c>
      <c r="O59" s="285">
        <v>0</v>
      </c>
      <c r="P59" s="282"/>
      <c r="Q59" s="277"/>
      <c r="R59" s="285">
        <f t="shared" si="1"/>
        <v>1.18</v>
      </c>
      <c r="S59" s="282"/>
      <c r="T59" s="283"/>
    </row>
    <row r="60" spans="2:20" ht="17.25" customHeight="1" x14ac:dyDescent="0.25">
      <c r="B60" s="397" t="s">
        <v>497</v>
      </c>
      <c r="C60" s="413" t="s">
        <v>1128</v>
      </c>
      <c r="D60" s="413"/>
      <c r="E60" s="287" t="s">
        <v>1037</v>
      </c>
      <c r="F60" s="313">
        <v>30</v>
      </c>
      <c r="G60" s="313">
        <v>28</v>
      </c>
      <c r="H60" s="313">
        <v>30</v>
      </c>
      <c r="I60" s="313">
        <v>30</v>
      </c>
      <c r="J60" s="281">
        <v>0</v>
      </c>
      <c r="K60" s="281">
        <v>0</v>
      </c>
      <c r="L60" s="281">
        <v>0</v>
      </c>
      <c r="M60" s="281"/>
      <c r="N60" s="281"/>
      <c r="O60" s="281"/>
      <c r="P60" s="281"/>
      <c r="Q60" s="281">
        <v>0</v>
      </c>
      <c r="R60" s="281">
        <f t="shared" si="1"/>
        <v>1.18</v>
      </c>
      <c r="S60" s="282"/>
      <c r="T60" s="283"/>
    </row>
    <row r="61" spans="2:20" ht="22.5" customHeight="1" x14ac:dyDescent="0.25">
      <c r="B61" s="399"/>
      <c r="C61" s="413"/>
      <c r="D61" s="413"/>
      <c r="E61" s="284" t="s">
        <v>1038</v>
      </c>
      <c r="F61" s="314">
        <v>30</v>
      </c>
      <c r="G61" s="314">
        <v>28</v>
      </c>
      <c r="H61" s="314">
        <v>30</v>
      </c>
      <c r="I61" s="314">
        <v>30</v>
      </c>
      <c r="J61" s="285">
        <v>0</v>
      </c>
      <c r="K61" s="285">
        <v>0</v>
      </c>
      <c r="L61" s="285">
        <v>0</v>
      </c>
      <c r="M61" s="285">
        <v>0</v>
      </c>
      <c r="N61" s="285">
        <v>0</v>
      </c>
      <c r="O61" s="285">
        <v>0</v>
      </c>
      <c r="P61" s="282"/>
      <c r="Q61" s="277"/>
      <c r="R61" s="285">
        <f t="shared" si="1"/>
        <v>1.18</v>
      </c>
      <c r="S61" s="282"/>
      <c r="T61" s="283"/>
    </row>
    <row r="62" spans="2:20" ht="21.75" customHeight="1" x14ac:dyDescent="0.25">
      <c r="B62" s="397" t="s">
        <v>798</v>
      </c>
      <c r="C62" s="429" t="s">
        <v>1129</v>
      </c>
      <c r="D62" s="429"/>
      <c r="E62" s="287" t="s">
        <v>1037</v>
      </c>
      <c r="F62" s="313">
        <v>30</v>
      </c>
      <c r="G62" s="313">
        <v>28</v>
      </c>
      <c r="H62" s="313">
        <v>30</v>
      </c>
      <c r="I62" s="313">
        <v>30</v>
      </c>
      <c r="J62" s="281">
        <v>0</v>
      </c>
      <c r="K62" s="281">
        <v>0</v>
      </c>
      <c r="L62" s="281">
        <v>0</v>
      </c>
      <c r="M62" s="281"/>
      <c r="N62" s="281"/>
      <c r="O62" s="281"/>
      <c r="P62" s="281"/>
      <c r="Q62" s="281">
        <v>0</v>
      </c>
      <c r="R62" s="281">
        <f t="shared" si="1"/>
        <v>1.18</v>
      </c>
      <c r="S62" s="282"/>
      <c r="T62" s="283"/>
    </row>
    <row r="63" spans="2:20" ht="45.75" customHeight="1" x14ac:dyDescent="0.25">
      <c r="B63" s="399"/>
      <c r="C63" s="429"/>
      <c r="D63" s="429"/>
      <c r="E63" s="284" t="s">
        <v>1038</v>
      </c>
      <c r="F63" s="314">
        <v>30</v>
      </c>
      <c r="G63" s="314">
        <v>28</v>
      </c>
      <c r="H63" s="314">
        <v>30</v>
      </c>
      <c r="I63" s="314">
        <v>30</v>
      </c>
      <c r="J63" s="285">
        <v>0</v>
      </c>
      <c r="K63" s="285">
        <v>0</v>
      </c>
      <c r="L63" s="285">
        <v>0</v>
      </c>
      <c r="M63" s="285">
        <v>0</v>
      </c>
      <c r="N63" s="285">
        <v>0</v>
      </c>
      <c r="O63" s="285">
        <v>0</v>
      </c>
      <c r="P63" s="282"/>
      <c r="Q63" s="277"/>
      <c r="R63" s="285">
        <f t="shared" si="1"/>
        <v>1.18</v>
      </c>
      <c r="S63" s="282"/>
      <c r="T63" s="283"/>
    </row>
    <row r="64" spans="2:20" ht="21" customHeight="1" x14ac:dyDescent="0.25">
      <c r="B64" s="397" t="s">
        <v>956</v>
      </c>
      <c r="C64" s="430" t="s">
        <v>1123</v>
      </c>
      <c r="D64" s="430"/>
      <c r="E64" s="287" t="s">
        <v>1037</v>
      </c>
      <c r="F64" s="313">
        <v>30</v>
      </c>
      <c r="G64" s="313">
        <v>28</v>
      </c>
      <c r="H64" s="313">
        <v>20</v>
      </c>
      <c r="I64" s="313">
        <v>40</v>
      </c>
      <c r="J64" s="281">
        <v>0</v>
      </c>
      <c r="K64" s="281">
        <v>0</v>
      </c>
      <c r="L64" s="281">
        <v>0</v>
      </c>
      <c r="M64" s="281"/>
      <c r="N64" s="281"/>
      <c r="O64" s="281"/>
      <c r="P64" s="281"/>
      <c r="Q64" s="281">
        <v>0</v>
      </c>
      <c r="R64" s="281">
        <f t="shared" si="1"/>
        <v>1.18</v>
      </c>
      <c r="S64" s="282"/>
      <c r="T64" s="283"/>
    </row>
    <row r="65" spans="2:20" ht="48.75" customHeight="1" x14ac:dyDescent="0.25">
      <c r="B65" s="399"/>
      <c r="C65" s="430"/>
      <c r="D65" s="430"/>
      <c r="E65" s="284" t="s">
        <v>1038</v>
      </c>
      <c r="F65" s="314">
        <v>30</v>
      </c>
      <c r="G65" s="314">
        <v>28</v>
      </c>
      <c r="H65" s="314">
        <v>20</v>
      </c>
      <c r="I65" s="314">
        <v>0</v>
      </c>
      <c r="J65" s="285">
        <v>0</v>
      </c>
      <c r="K65" s="285">
        <v>0</v>
      </c>
      <c r="L65" s="285">
        <v>0</v>
      </c>
      <c r="M65" s="285">
        <v>0</v>
      </c>
      <c r="N65" s="285">
        <v>0</v>
      </c>
      <c r="O65" s="285">
        <v>0</v>
      </c>
      <c r="P65" s="282"/>
      <c r="Q65" s="277"/>
      <c r="R65" s="285">
        <f t="shared" si="1"/>
        <v>0.78</v>
      </c>
      <c r="S65" s="282"/>
      <c r="T65" s="283"/>
    </row>
    <row r="66" spans="2:20" ht="24" customHeight="1" x14ac:dyDescent="0.25">
      <c r="B66" s="397" t="s">
        <v>961</v>
      </c>
      <c r="C66" s="429" t="s">
        <v>1092</v>
      </c>
      <c r="D66" s="429"/>
      <c r="E66" s="287" t="s">
        <v>1037</v>
      </c>
      <c r="F66" s="280">
        <v>10</v>
      </c>
      <c r="G66" s="280">
        <v>30</v>
      </c>
      <c r="H66" s="280">
        <v>20</v>
      </c>
      <c r="I66" s="280">
        <v>40</v>
      </c>
      <c r="J66" s="281">
        <v>0</v>
      </c>
      <c r="K66" s="281">
        <v>0</v>
      </c>
      <c r="L66" s="281">
        <v>0</v>
      </c>
      <c r="M66" s="281"/>
      <c r="N66" s="281"/>
      <c r="O66" s="281"/>
      <c r="P66" s="281"/>
      <c r="Q66" s="281">
        <v>0</v>
      </c>
      <c r="R66" s="281">
        <f t="shared" si="1"/>
        <v>1</v>
      </c>
      <c r="S66" s="282"/>
      <c r="T66" s="283"/>
    </row>
    <row r="67" spans="2:20" ht="69.75" customHeight="1" x14ac:dyDescent="0.25">
      <c r="B67" s="399"/>
      <c r="C67" s="429"/>
      <c r="D67" s="429"/>
      <c r="E67" s="284" t="s">
        <v>1038</v>
      </c>
      <c r="F67" s="285">
        <v>10</v>
      </c>
      <c r="G67" s="285">
        <v>0</v>
      </c>
      <c r="H67" s="285">
        <v>20</v>
      </c>
      <c r="I67" s="285">
        <v>0</v>
      </c>
      <c r="J67" s="285">
        <v>0</v>
      </c>
      <c r="K67" s="285">
        <v>0</v>
      </c>
      <c r="L67" s="285">
        <v>0</v>
      </c>
      <c r="M67" s="285">
        <v>0</v>
      </c>
      <c r="N67" s="285">
        <v>0</v>
      </c>
      <c r="O67" s="285">
        <v>0</v>
      </c>
      <c r="P67" s="282"/>
      <c r="Q67" s="277"/>
      <c r="R67" s="285">
        <f t="shared" si="1"/>
        <v>0.3</v>
      </c>
      <c r="S67" s="282"/>
      <c r="T67" s="283"/>
    </row>
    <row r="68" spans="2:20" ht="18" customHeight="1" x14ac:dyDescent="0.25">
      <c r="B68" s="397"/>
      <c r="C68" s="427"/>
      <c r="D68" s="427"/>
      <c r="E68" s="287"/>
      <c r="F68" s="280"/>
      <c r="G68" s="280"/>
      <c r="H68" s="280"/>
      <c r="I68" s="280"/>
      <c r="J68" s="281"/>
      <c r="K68" s="281"/>
      <c r="L68" s="281"/>
      <c r="M68" s="281"/>
      <c r="N68" s="281"/>
      <c r="O68" s="281"/>
      <c r="P68" s="281"/>
      <c r="Q68" s="281"/>
      <c r="R68" s="281"/>
      <c r="S68" s="282"/>
      <c r="T68" s="283"/>
    </row>
    <row r="69" spans="2:20" ht="22.5" customHeight="1" x14ac:dyDescent="0.25">
      <c r="B69" s="398"/>
      <c r="C69" s="427"/>
      <c r="D69" s="427"/>
      <c r="E69" s="284"/>
      <c r="F69" s="285"/>
      <c r="G69" s="285"/>
      <c r="H69" s="285"/>
      <c r="I69" s="285"/>
      <c r="J69" s="285"/>
      <c r="K69" s="285"/>
      <c r="L69" s="285"/>
      <c r="M69" s="285"/>
      <c r="N69" s="285"/>
      <c r="O69" s="285"/>
      <c r="P69" s="282"/>
      <c r="Q69" s="277"/>
      <c r="R69" s="285"/>
      <c r="S69" s="282"/>
      <c r="T69" s="283"/>
    </row>
    <row r="70" spans="2:20" ht="15" customHeight="1" x14ac:dyDescent="0.25">
      <c r="B70" s="397" t="s">
        <v>119</v>
      </c>
      <c r="C70" s="400" t="s">
        <v>768</v>
      </c>
      <c r="D70" s="401"/>
      <c r="E70" s="402"/>
      <c r="F70" s="409" t="s">
        <v>769</v>
      </c>
      <c r="G70" s="409"/>
      <c r="H70" s="409" t="s">
        <v>457</v>
      </c>
      <c r="I70" s="409"/>
      <c r="J70" s="390" t="s">
        <v>1103</v>
      </c>
      <c r="K70" s="390"/>
      <c r="L70" s="390"/>
      <c r="M70" s="391">
        <v>9</v>
      </c>
      <c r="N70" s="391"/>
      <c r="O70" s="391">
        <v>9</v>
      </c>
      <c r="P70" s="390" t="s">
        <v>79</v>
      </c>
      <c r="Q70" s="390"/>
      <c r="R70" s="393">
        <v>1</v>
      </c>
      <c r="S70" s="275" t="s">
        <v>70</v>
      </c>
      <c r="T70" s="276" t="s">
        <v>11</v>
      </c>
    </row>
    <row r="71" spans="2:20" ht="25.5" customHeight="1" x14ac:dyDescent="0.25">
      <c r="B71" s="398"/>
      <c r="C71" s="403"/>
      <c r="D71" s="404"/>
      <c r="E71" s="405"/>
      <c r="F71" s="409"/>
      <c r="G71" s="409"/>
      <c r="H71" s="409"/>
      <c r="I71" s="409"/>
      <c r="J71" s="390"/>
      <c r="K71" s="390"/>
      <c r="L71" s="390"/>
      <c r="M71" s="391"/>
      <c r="N71" s="391"/>
      <c r="O71" s="391"/>
      <c r="P71" s="390"/>
      <c r="Q71" s="390"/>
      <c r="R71" s="393"/>
      <c r="S71" s="275" t="s">
        <v>71</v>
      </c>
      <c r="T71" s="276" t="s">
        <v>12</v>
      </c>
    </row>
    <row r="72" spans="2:20" ht="18" customHeight="1" x14ac:dyDescent="0.25">
      <c r="B72" s="398"/>
      <c r="C72" s="403"/>
      <c r="D72" s="404"/>
      <c r="E72" s="405"/>
      <c r="F72" s="409"/>
      <c r="G72" s="409"/>
      <c r="H72" s="409"/>
      <c r="I72" s="409"/>
      <c r="J72" s="390"/>
      <c r="K72" s="390"/>
      <c r="L72" s="390"/>
      <c r="M72" s="394">
        <f>R75+R77+R79+R81+R83+R85+R87+R89+R91+R93</f>
        <v>9.74</v>
      </c>
      <c r="N72" s="394"/>
      <c r="O72" s="394">
        <f>R74+R76+R78+R80+R82+R84+R86+R88+R88+R90+R92</f>
        <v>13.419999999999995</v>
      </c>
      <c r="P72" s="390"/>
      <c r="Q72" s="390"/>
      <c r="R72" s="395">
        <f>M72/O72</f>
        <v>0.72578241430700474</v>
      </c>
      <c r="S72" s="277" t="s">
        <v>73</v>
      </c>
      <c r="T72" s="276" t="s">
        <v>16</v>
      </c>
    </row>
    <row r="73" spans="2:20" ht="51.75" customHeight="1" x14ac:dyDescent="0.25">
      <c r="B73" s="399"/>
      <c r="C73" s="406"/>
      <c r="D73" s="407"/>
      <c r="E73" s="408"/>
      <c r="F73" s="409"/>
      <c r="G73" s="409"/>
      <c r="H73" s="409"/>
      <c r="I73" s="409"/>
      <c r="J73" s="390"/>
      <c r="K73" s="390"/>
      <c r="L73" s="390"/>
      <c r="M73" s="394"/>
      <c r="N73" s="394"/>
      <c r="O73" s="394"/>
      <c r="P73" s="390"/>
      <c r="Q73" s="390"/>
      <c r="R73" s="395"/>
      <c r="S73" s="275" t="s">
        <v>86</v>
      </c>
      <c r="T73" s="276" t="s">
        <v>17</v>
      </c>
    </row>
    <row r="74" spans="2:20" ht="18" customHeight="1" x14ac:dyDescent="0.25">
      <c r="B74" s="397" t="s">
        <v>124</v>
      </c>
      <c r="C74" s="427" t="s">
        <v>1112</v>
      </c>
      <c r="D74" s="427"/>
      <c r="E74" s="289" t="s">
        <v>1037</v>
      </c>
      <c r="F74" s="313">
        <v>30</v>
      </c>
      <c r="G74" s="313">
        <v>28</v>
      </c>
      <c r="H74" s="313">
        <v>30</v>
      </c>
      <c r="I74" s="313">
        <v>30</v>
      </c>
      <c r="J74" s="281">
        <v>0</v>
      </c>
      <c r="K74" s="281">
        <v>0</v>
      </c>
      <c r="L74" s="281">
        <v>0</v>
      </c>
      <c r="M74" s="281">
        <v>0</v>
      </c>
      <c r="N74" s="281">
        <v>0</v>
      </c>
      <c r="O74" s="281">
        <v>0</v>
      </c>
      <c r="P74" s="281"/>
      <c r="Q74" s="281">
        <v>0</v>
      </c>
      <c r="R74" s="281">
        <f>SUM($F74:$Q74)/100</f>
        <v>1.18</v>
      </c>
      <c r="S74" s="290"/>
      <c r="T74" s="283"/>
    </row>
    <row r="75" spans="2:20" ht="62.25" customHeight="1" x14ac:dyDescent="0.25">
      <c r="B75" s="399"/>
      <c r="C75" s="427"/>
      <c r="D75" s="427"/>
      <c r="E75" s="291" t="s">
        <v>1038</v>
      </c>
      <c r="F75" s="314">
        <v>30</v>
      </c>
      <c r="G75" s="314">
        <v>28</v>
      </c>
      <c r="H75" s="314">
        <v>30</v>
      </c>
      <c r="I75" s="314">
        <v>30</v>
      </c>
      <c r="J75" s="285">
        <v>0</v>
      </c>
      <c r="K75" s="285">
        <v>0</v>
      </c>
      <c r="L75" s="285">
        <v>0</v>
      </c>
      <c r="M75" s="285">
        <v>0</v>
      </c>
      <c r="N75" s="285">
        <v>0</v>
      </c>
      <c r="O75" s="285">
        <v>0</v>
      </c>
      <c r="P75" s="282"/>
      <c r="Q75" s="285"/>
      <c r="R75" s="285">
        <f t="shared" ref="R75:R90" si="2">SUM($F75:$Q75)/100</f>
        <v>1.18</v>
      </c>
      <c r="S75" s="290"/>
      <c r="T75" s="283"/>
    </row>
    <row r="76" spans="2:20" ht="18" customHeight="1" x14ac:dyDescent="0.25">
      <c r="B76" s="397" t="s">
        <v>129</v>
      </c>
      <c r="C76" s="428" t="s">
        <v>1130</v>
      </c>
      <c r="D76" s="428"/>
      <c r="E76" s="289" t="s">
        <v>1037</v>
      </c>
      <c r="F76" s="313">
        <v>30</v>
      </c>
      <c r="G76" s="313">
        <v>28</v>
      </c>
      <c r="H76" s="313">
        <v>30</v>
      </c>
      <c r="I76" s="313">
        <v>30</v>
      </c>
      <c r="J76" s="281">
        <v>10</v>
      </c>
      <c r="K76" s="281">
        <v>10</v>
      </c>
      <c r="L76" s="281">
        <v>0</v>
      </c>
      <c r="M76" s="281">
        <v>0</v>
      </c>
      <c r="N76" s="281">
        <v>0</v>
      </c>
      <c r="O76" s="281">
        <v>0</v>
      </c>
      <c r="P76" s="281"/>
      <c r="Q76" s="281">
        <v>0</v>
      </c>
      <c r="R76" s="281">
        <f t="shared" si="2"/>
        <v>1.38</v>
      </c>
      <c r="S76" s="290"/>
      <c r="T76" s="283"/>
    </row>
    <row r="77" spans="2:20" ht="84" customHeight="1" x14ac:dyDescent="0.25">
      <c r="B77" s="399"/>
      <c r="C77" s="428"/>
      <c r="D77" s="428"/>
      <c r="E77" s="291" t="s">
        <v>1038</v>
      </c>
      <c r="F77" s="314">
        <v>30</v>
      </c>
      <c r="G77" s="314">
        <v>28</v>
      </c>
      <c r="H77" s="314">
        <v>30</v>
      </c>
      <c r="I77" s="314">
        <v>30</v>
      </c>
      <c r="J77" s="285">
        <v>0</v>
      </c>
      <c r="K77" s="285">
        <v>0</v>
      </c>
      <c r="L77" s="285">
        <v>0</v>
      </c>
      <c r="M77" s="285">
        <v>0</v>
      </c>
      <c r="N77" s="285">
        <v>0</v>
      </c>
      <c r="O77" s="285">
        <v>0</v>
      </c>
      <c r="P77" s="282"/>
      <c r="Q77" s="277"/>
      <c r="R77" s="285">
        <f t="shared" si="2"/>
        <v>1.18</v>
      </c>
      <c r="S77" s="290"/>
      <c r="T77" s="283"/>
    </row>
    <row r="78" spans="2:20" ht="18" customHeight="1" x14ac:dyDescent="0.25">
      <c r="B78" s="397" t="s">
        <v>816</v>
      </c>
      <c r="C78" s="427" t="s">
        <v>1134</v>
      </c>
      <c r="D78" s="427"/>
      <c r="E78" s="289" t="s">
        <v>1037</v>
      </c>
      <c r="F78" s="313">
        <v>30</v>
      </c>
      <c r="G78" s="313">
        <v>28</v>
      </c>
      <c r="H78" s="313">
        <v>30</v>
      </c>
      <c r="I78" s="313">
        <v>30</v>
      </c>
      <c r="J78" s="281">
        <v>10</v>
      </c>
      <c r="K78" s="281">
        <v>10</v>
      </c>
      <c r="L78" s="281">
        <v>0</v>
      </c>
      <c r="M78" s="281">
        <v>0</v>
      </c>
      <c r="N78" s="281">
        <v>0</v>
      </c>
      <c r="O78" s="281">
        <v>0</v>
      </c>
      <c r="P78" s="281"/>
      <c r="Q78" s="281">
        <v>0</v>
      </c>
      <c r="R78" s="281">
        <f t="shared" si="2"/>
        <v>1.38</v>
      </c>
      <c r="S78" s="290"/>
      <c r="T78" s="283"/>
    </row>
    <row r="79" spans="2:20" ht="36" customHeight="1" x14ac:dyDescent="0.25">
      <c r="B79" s="399"/>
      <c r="C79" s="427"/>
      <c r="D79" s="427"/>
      <c r="E79" s="291" t="s">
        <v>1038</v>
      </c>
      <c r="F79" s="314">
        <v>30</v>
      </c>
      <c r="G79" s="314">
        <v>28</v>
      </c>
      <c r="H79" s="314">
        <v>30</v>
      </c>
      <c r="I79" s="314">
        <v>30</v>
      </c>
      <c r="J79" s="285">
        <v>0</v>
      </c>
      <c r="K79" s="285">
        <v>0</v>
      </c>
      <c r="L79" s="285">
        <v>0</v>
      </c>
      <c r="M79" s="285">
        <v>0</v>
      </c>
      <c r="N79" s="285">
        <v>0</v>
      </c>
      <c r="O79" s="285">
        <v>0</v>
      </c>
      <c r="P79" s="282"/>
      <c r="Q79" s="277"/>
      <c r="R79" s="285">
        <f t="shared" si="2"/>
        <v>1.18</v>
      </c>
      <c r="S79" s="290"/>
      <c r="T79" s="283"/>
    </row>
    <row r="80" spans="2:20" ht="18" customHeight="1" x14ac:dyDescent="0.25">
      <c r="B80" s="397" t="s">
        <v>821</v>
      </c>
      <c r="C80" s="396" t="s">
        <v>1113</v>
      </c>
      <c r="D80" s="396"/>
      <c r="E80" s="289" t="s">
        <v>1037</v>
      </c>
      <c r="F80" s="313">
        <v>30</v>
      </c>
      <c r="G80" s="313">
        <v>28</v>
      </c>
      <c r="H80" s="313">
        <v>30</v>
      </c>
      <c r="I80" s="313">
        <v>30</v>
      </c>
      <c r="J80" s="281">
        <v>10</v>
      </c>
      <c r="K80" s="281">
        <v>10</v>
      </c>
      <c r="L80" s="281">
        <v>0</v>
      </c>
      <c r="M80" s="281">
        <v>0</v>
      </c>
      <c r="N80" s="281">
        <v>0</v>
      </c>
      <c r="O80" s="281">
        <v>0</v>
      </c>
      <c r="P80" s="281"/>
      <c r="Q80" s="281">
        <v>0</v>
      </c>
      <c r="R80" s="281">
        <f t="shared" si="2"/>
        <v>1.38</v>
      </c>
      <c r="S80" s="290"/>
      <c r="T80" s="283"/>
    </row>
    <row r="81" spans="2:20" ht="30.75" customHeight="1" x14ac:dyDescent="0.25">
      <c r="B81" s="399"/>
      <c r="C81" s="396"/>
      <c r="D81" s="396"/>
      <c r="E81" s="291" t="s">
        <v>1038</v>
      </c>
      <c r="F81" s="314">
        <v>30</v>
      </c>
      <c r="G81" s="314">
        <v>28</v>
      </c>
      <c r="H81" s="314">
        <v>30</v>
      </c>
      <c r="I81" s="314">
        <v>30</v>
      </c>
      <c r="J81" s="285">
        <v>0</v>
      </c>
      <c r="K81" s="285">
        <v>0</v>
      </c>
      <c r="L81" s="285">
        <v>0</v>
      </c>
      <c r="M81" s="285">
        <v>0</v>
      </c>
      <c r="N81" s="285">
        <v>0</v>
      </c>
      <c r="O81" s="285">
        <v>0</v>
      </c>
      <c r="P81" s="282"/>
      <c r="Q81" s="277"/>
      <c r="R81" s="285">
        <f t="shared" si="2"/>
        <v>1.18</v>
      </c>
      <c r="S81" s="290"/>
      <c r="T81" s="283"/>
    </row>
    <row r="82" spans="2:20" ht="18" customHeight="1" x14ac:dyDescent="0.25">
      <c r="B82" s="397" t="s">
        <v>826</v>
      </c>
      <c r="C82" s="427" t="s">
        <v>1133</v>
      </c>
      <c r="D82" s="427"/>
      <c r="E82" s="289" t="s">
        <v>1037</v>
      </c>
      <c r="F82" s="313">
        <v>30</v>
      </c>
      <c r="G82" s="313">
        <v>28</v>
      </c>
      <c r="H82" s="313">
        <v>30</v>
      </c>
      <c r="I82" s="313">
        <v>30</v>
      </c>
      <c r="J82" s="281">
        <v>10</v>
      </c>
      <c r="K82" s="281">
        <v>10</v>
      </c>
      <c r="L82" s="281">
        <v>0</v>
      </c>
      <c r="M82" s="281">
        <v>0</v>
      </c>
      <c r="N82" s="281">
        <v>0</v>
      </c>
      <c r="O82" s="281">
        <v>0</v>
      </c>
      <c r="P82" s="281"/>
      <c r="Q82" s="281">
        <v>0</v>
      </c>
      <c r="R82" s="281">
        <f t="shared" si="2"/>
        <v>1.38</v>
      </c>
      <c r="S82" s="290"/>
      <c r="T82" s="283"/>
    </row>
    <row r="83" spans="2:20" ht="29.25" customHeight="1" x14ac:dyDescent="0.25">
      <c r="B83" s="399"/>
      <c r="C83" s="427"/>
      <c r="D83" s="427"/>
      <c r="E83" s="291" t="s">
        <v>1038</v>
      </c>
      <c r="F83" s="314">
        <v>30</v>
      </c>
      <c r="G83" s="314">
        <v>28</v>
      </c>
      <c r="H83" s="314">
        <v>30</v>
      </c>
      <c r="I83" s="314">
        <v>30</v>
      </c>
      <c r="J83" s="285">
        <v>0</v>
      </c>
      <c r="K83" s="285">
        <v>0</v>
      </c>
      <c r="L83" s="285">
        <v>0</v>
      </c>
      <c r="M83" s="285">
        <v>0</v>
      </c>
      <c r="N83" s="285">
        <v>0</v>
      </c>
      <c r="O83" s="285">
        <v>0</v>
      </c>
      <c r="P83" s="282"/>
      <c r="Q83" s="277"/>
      <c r="R83" s="285">
        <f t="shared" si="2"/>
        <v>1.18</v>
      </c>
      <c r="S83" s="290"/>
      <c r="T83" s="283"/>
    </row>
    <row r="84" spans="2:20" ht="18" customHeight="1" x14ac:dyDescent="0.25">
      <c r="B84" s="397" t="s">
        <v>831</v>
      </c>
      <c r="C84" s="396" t="s">
        <v>1132</v>
      </c>
      <c r="D84" s="396"/>
      <c r="E84" s="289" t="s">
        <v>1037</v>
      </c>
      <c r="F84" s="313">
        <v>30</v>
      </c>
      <c r="G84" s="313">
        <v>28</v>
      </c>
      <c r="H84" s="313">
        <v>30</v>
      </c>
      <c r="I84" s="313">
        <v>30</v>
      </c>
      <c r="J84" s="281">
        <v>10</v>
      </c>
      <c r="K84" s="281">
        <v>10</v>
      </c>
      <c r="L84" s="281">
        <v>0</v>
      </c>
      <c r="M84" s="281">
        <v>0</v>
      </c>
      <c r="N84" s="281">
        <v>0</v>
      </c>
      <c r="O84" s="281">
        <v>0</v>
      </c>
      <c r="P84" s="281"/>
      <c r="Q84" s="281">
        <v>0</v>
      </c>
      <c r="R84" s="281">
        <f t="shared" si="2"/>
        <v>1.38</v>
      </c>
      <c r="S84" s="290"/>
      <c r="T84" s="283"/>
    </row>
    <row r="85" spans="2:20" ht="27" customHeight="1" x14ac:dyDescent="0.25">
      <c r="B85" s="399"/>
      <c r="C85" s="396"/>
      <c r="D85" s="396"/>
      <c r="E85" s="291" t="s">
        <v>1038</v>
      </c>
      <c r="F85" s="314">
        <v>30</v>
      </c>
      <c r="G85" s="314">
        <v>28</v>
      </c>
      <c r="H85" s="314">
        <v>30</v>
      </c>
      <c r="I85" s="314">
        <v>30</v>
      </c>
      <c r="J85" s="285">
        <v>0</v>
      </c>
      <c r="K85" s="285">
        <v>0</v>
      </c>
      <c r="L85" s="285">
        <v>0</v>
      </c>
      <c r="M85" s="285">
        <v>0</v>
      </c>
      <c r="N85" s="285">
        <v>0</v>
      </c>
      <c r="O85" s="285">
        <v>0</v>
      </c>
      <c r="P85" s="282"/>
      <c r="Q85" s="277"/>
      <c r="R85" s="285">
        <f t="shared" si="2"/>
        <v>1.18</v>
      </c>
      <c r="S85" s="290"/>
      <c r="T85" s="283"/>
    </row>
    <row r="86" spans="2:20" ht="18" customHeight="1" x14ac:dyDescent="0.25">
      <c r="B86" s="397" t="s">
        <v>1039</v>
      </c>
      <c r="C86" s="425" t="s">
        <v>1131</v>
      </c>
      <c r="D86" s="425"/>
      <c r="E86" s="289" t="s">
        <v>1037</v>
      </c>
      <c r="F86" s="313">
        <v>30</v>
      </c>
      <c r="G86" s="313">
        <v>28</v>
      </c>
      <c r="H86" s="313">
        <v>30</v>
      </c>
      <c r="I86" s="313">
        <v>30</v>
      </c>
      <c r="J86" s="281">
        <v>10</v>
      </c>
      <c r="K86" s="281">
        <v>10</v>
      </c>
      <c r="L86" s="281">
        <v>0</v>
      </c>
      <c r="M86" s="281">
        <v>0</v>
      </c>
      <c r="N86" s="281">
        <v>0</v>
      </c>
      <c r="O86" s="281">
        <v>0</v>
      </c>
      <c r="P86" s="281"/>
      <c r="Q86" s="281">
        <v>0</v>
      </c>
      <c r="R86" s="281">
        <f t="shared" si="2"/>
        <v>1.38</v>
      </c>
      <c r="S86" s="290"/>
      <c r="T86" s="283"/>
    </row>
    <row r="87" spans="2:20" ht="18" customHeight="1" x14ac:dyDescent="0.25">
      <c r="B87" s="399"/>
      <c r="C87" s="425"/>
      <c r="D87" s="425"/>
      <c r="E87" s="291" t="s">
        <v>1038</v>
      </c>
      <c r="F87" s="314">
        <v>30</v>
      </c>
      <c r="G87" s="314">
        <v>28</v>
      </c>
      <c r="H87" s="314">
        <v>30</v>
      </c>
      <c r="I87" s="314">
        <v>30</v>
      </c>
      <c r="J87" s="285">
        <v>0</v>
      </c>
      <c r="K87" s="285">
        <v>0</v>
      </c>
      <c r="L87" s="285">
        <v>0</v>
      </c>
      <c r="M87" s="285">
        <v>0</v>
      </c>
      <c r="N87" s="285">
        <v>0</v>
      </c>
      <c r="O87" s="285">
        <v>0</v>
      </c>
      <c r="P87" s="282"/>
      <c r="Q87" s="277"/>
      <c r="R87" s="285">
        <f t="shared" si="2"/>
        <v>1.18</v>
      </c>
      <c r="S87" s="290"/>
      <c r="T87" s="283"/>
    </row>
    <row r="88" spans="2:20" ht="18" customHeight="1" x14ac:dyDescent="0.25">
      <c r="B88" s="397" t="s">
        <v>1040</v>
      </c>
      <c r="C88" s="426" t="s">
        <v>1085</v>
      </c>
      <c r="D88" s="426"/>
      <c r="E88" s="289" t="s">
        <v>1037</v>
      </c>
      <c r="F88" s="313">
        <v>30</v>
      </c>
      <c r="G88" s="313">
        <v>28</v>
      </c>
      <c r="H88" s="313">
        <v>30</v>
      </c>
      <c r="I88" s="313">
        <v>30</v>
      </c>
      <c r="J88" s="281">
        <v>10</v>
      </c>
      <c r="K88" s="281">
        <v>10</v>
      </c>
      <c r="L88" s="281">
        <v>0</v>
      </c>
      <c r="M88" s="281">
        <v>0</v>
      </c>
      <c r="N88" s="281">
        <v>0</v>
      </c>
      <c r="O88" s="281">
        <v>0</v>
      </c>
      <c r="P88" s="281"/>
      <c r="Q88" s="281">
        <v>0</v>
      </c>
      <c r="R88" s="281">
        <f t="shared" si="2"/>
        <v>1.38</v>
      </c>
      <c r="S88" s="290"/>
      <c r="T88" s="283"/>
    </row>
    <row r="89" spans="2:20" ht="111" customHeight="1" x14ac:dyDescent="0.25">
      <c r="B89" s="399"/>
      <c r="C89" s="426"/>
      <c r="D89" s="426"/>
      <c r="E89" s="291" t="s">
        <v>1038</v>
      </c>
      <c r="F89" s="314">
        <v>30</v>
      </c>
      <c r="G89" s="314">
        <v>28</v>
      </c>
      <c r="H89" s="314">
        <v>30</v>
      </c>
      <c r="I89" s="314">
        <v>30</v>
      </c>
      <c r="J89" s="285">
        <v>0</v>
      </c>
      <c r="K89" s="285">
        <v>0</v>
      </c>
      <c r="L89" s="285">
        <v>0</v>
      </c>
      <c r="M89" s="285">
        <v>0</v>
      </c>
      <c r="N89" s="285">
        <v>0</v>
      </c>
      <c r="O89" s="285">
        <v>0</v>
      </c>
      <c r="P89" s="282"/>
      <c r="Q89" s="277"/>
      <c r="R89" s="285">
        <f t="shared" si="2"/>
        <v>1.18</v>
      </c>
      <c r="S89" s="290"/>
      <c r="T89" s="283"/>
    </row>
    <row r="90" spans="2:20" ht="25.5" customHeight="1" x14ac:dyDescent="0.25">
      <c r="B90" s="397" t="s">
        <v>1041</v>
      </c>
      <c r="C90" s="411" t="s">
        <v>1114</v>
      </c>
      <c r="D90" s="411"/>
      <c r="E90" s="289" t="s">
        <v>1037</v>
      </c>
      <c r="F90" s="280">
        <v>10</v>
      </c>
      <c r="G90" s="280">
        <v>30</v>
      </c>
      <c r="H90" s="280">
        <v>20</v>
      </c>
      <c r="I90" s="280">
        <v>40</v>
      </c>
      <c r="J90" s="281">
        <v>10</v>
      </c>
      <c r="K90" s="281">
        <v>10</v>
      </c>
      <c r="L90" s="281">
        <v>0</v>
      </c>
      <c r="M90" s="281">
        <v>0</v>
      </c>
      <c r="N90" s="281">
        <v>0</v>
      </c>
      <c r="O90" s="281">
        <v>0</v>
      </c>
      <c r="P90" s="281"/>
      <c r="Q90" s="281">
        <v>0</v>
      </c>
      <c r="R90" s="281">
        <f t="shared" si="2"/>
        <v>1.2</v>
      </c>
      <c r="S90" s="290"/>
      <c r="T90" s="283"/>
    </row>
    <row r="91" spans="2:20" ht="18" customHeight="1" x14ac:dyDescent="0.25">
      <c r="B91" s="399"/>
      <c r="C91" s="411"/>
      <c r="D91" s="411"/>
      <c r="E91" s="291" t="s">
        <v>1038</v>
      </c>
      <c r="F91" s="285">
        <v>10</v>
      </c>
      <c r="G91" s="285">
        <v>0</v>
      </c>
      <c r="H91" s="285">
        <v>20</v>
      </c>
      <c r="I91" s="285">
        <v>0</v>
      </c>
      <c r="J91" s="285">
        <v>0</v>
      </c>
      <c r="K91" s="285">
        <v>0</v>
      </c>
      <c r="L91" s="285">
        <v>0</v>
      </c>
      <c r="M91" s="285">
        <v>0</v>
      </c>
      <c r="N91" s="285">
        <v>0</v>
      </c>
      <c r="O91" s="285">
        <v>0</v>
      </c>
      <c r="P91" s="282"/>
      <c r="Q91" s="277"/>
      <c r="R91" s="285">
        <f>SUM($F91:$Q91)/100</f>
        <v>0.3</v>
      </c>
      <c r="S91" s="290"/>
      <c r="T91" s="283"/>
    </row>
    <row r="92" spans="2:20" ht="19.5" customHeight="1" x14ac:dyDescent="0.25">
      <c r="B92" s="397"/>
      <c r="E92" s="289"/>
      <c r="F92" s="280"/>
      <c r="G92" s="280"/>
      <c r="H92" s="280"/>
      <c r="I92" s="280"/>
      <c r="J92" s="281"/>
      <c r="K92" s="281"/>
      <c r="L92" s="281"/>
      <c r="M92" s="281"/>
      <c r="N92" s="281"/>
      <c r="O92" s="281"/>
      <c r="P92" s="281"/>
      <c r="Q92" s="281"/>
      <c r="R92" s="281"/>
      <c r="S92" s="290"/>
      <c r="T92" s="283"/>
    </row>
    <row r="93" spans="2:20" ht="20.25" customHeight="1" x14ac:dyDescent="0.25">
      <c r="B93" s="399"/>
      <c r="E93" s="291"/>
      <c r="F93" s="285"/>
      <c r="G93" s="285"/>
      <c r="H93" s="285"/>
      <c r="I93" s="285"/>
      <c r="J93" s="285"/>
      <c r="K93" s="285"/>
      <c r="L93" s="285"/>
      <c r="M93" s="285"/>
      <c r="N93" s="285"/>
      <c r="O93" s="285"/>
      <c r="P93" s="282"/>
      <c r="Q93" s="277"/>
      <c r="R93" s="285"/>
      <c r="S93" s="290"/>
      <c r="T93" s="283"/>
    </row>
    <row r="94" spans="2:20" ht="28.5" customHeight="1" x14ac:dyDescent="0.25">
      <c r="B94" s="397" t="s">
        <v>135</v>
      </c>
      <c r="C94" s="416" t="s">
        <v>772</v>
      </c>
      <c r="D94" s="417"/>
      <c r="E94" s="418"/>
      <c r="F94" s="409" t="s">
        <v>773</v>
      </c>
      <c r="G94" s="409"/>
      <c r="H94" s="409" t="s">
        <v>774</v>
      </c>
      <c r="I94" s="409"/>
      <c r="J94" s="390" t="s">
        <v>1126</v>
      </c>
      <c r="K94" s="390"/>
      <c r="L94" s="390"/>
      <c r="M94" s="391">
        <v>2</v>
      </c>
      <c r="N94" s="391"/>
      <c r="O94" s="391">
        <v>7</v>
      </c>
      <c r="P94" s="390" t="s">
        <v>79</v>
      </c>
      <c r="Q94" s="390"/>
      <c r="R94" s="393">
        <v>1</v>
      </c>
      <c r="S94" s="275" t="s">
        <v>70</v>
      </c>
      <c r="T94" s="276" t="s">
        <v>11</v>
      </c>
    </row>
    <row r="95" spans="2:20" ht="21" customHeight="1" x14ac:dyDescent="0.25">
      <c r="B95" s="398"/>
      <c r="C95" s="419"/>
      <c r="D95" s="420"/>
      <c r="E95" s="421"/>
      <c r="F95" s="409"/>
      <c r="G95" s="409"/>
      <c r="H95" s="409"/>
      <c r="I95" s="409"/>
      <c r="J95" s="390"/>
      <c r="K95" s="390"/>
      <c r="L95" s="390"/>
      <c r="M95" s="391"/>
      <c r="N95" s="391"/>
      <c r="O95" s="391"/>
      <c r="P95" s="390"/>
      <c r="Q95" s="390"/>
      <c r="R95" s="393"/>
      <c r="S95" s="275" t="s">
        <v>71</v>
      </c>
      <c r="T95" s="276" t="s">
        <v>12</v>
      </c>
    </row>
    <row r="96" spans="2:20" ht="29.25" customHeight="1" x14ac:dyDescent="0.25">
      <c r="B96" s="398"/>
      <c r="C96" s="419"/>
      <c r="D96" s="420"/>
      <c r="E96" s="421"/>
      <c r="F96" s="409"/>
      <c r="G96" s="409"/>
      <c r="H96" s="409"/>
      <c r="I96" s="409"/>
      <c r="J96" s="390"/>
      <c r="K96" s="390"/>
      <c r="L96" s="390"/>
      <c r="M96" s="394">
        <f>R99+R101+R103+R105+R107+R109+R111+R113+R115+R117</f>
        <v>5.0599999999999996</v>
      </c>
      <c r="N96" s="394"/>
      <c r="O96" s="394">
        <f>R98+R100+R102+R104+R106+R108+R110+R112+R114+R116</f>
        <v>13.159999999999997</v>
      </c>
      <c r="P96" s="390"/>
      <c r="Q96" s="390"/>
      <c r="R96" s="415">
        <f>M96/O96</f>
        <v>0.38449848024316119</v>
      </c>
      <c r="S96" s="277" t="s">
        <v>73</v>
      </c>
      <c r="T96" s="276" t="s">
        <v>16</v>
      </c>
    </row>
    <row r="97" spans="2:20" ht="46.5" customHeight="1" x14ac:dyDescent="0.25">
      <c r="B97" s="399"/>
      <c r="C97" s="422"/>
      <c r="D97" s="423"/>
      <c r="E97" s="424"/>
      <c r="F97" s="409"/>
      <c r="G97" s="409"/>
      <c r="H97" s="409"/>
      <c r="I97" s="409"/>
      <c r="J97" s="390"/>
      <c r="K97" s="390"/>
      <c r="L97" s="390"/>
      <c r="M97" s="394"/>
      <c r="N97" s="394"/>
      <c r="O97" s="394"/>
      <c r="P97" s="390"/>
      <c r="Q97" s="390"/>
      <c r="R97" s="415"/>
      <c r="S97" s="275" t="s">
        <v>86</v>
      </c>
      <c r="T97" s="276" t="s">
        <v>17</v>
      </c>
    </row>
    <row r="98" spans="2:20" ht="18" customHeight="1" x14ac:dyDescent="0.25">
      <c r="B98" s="397" t="s">
        <v>140</v>
      </c>
      <c r="C98" s="413" t="s">
        <v>1104</v>
      </c>
      <c r="D98" s="413"/>
      <c r="E98" s="289" t="s">
        <v>1037</v>
      </c>
      <c r="F98" s="280">
        <v>30</v>
      </c>
      <c r="G98" s="280">
        <v>28</v>
      </c>
      <c r="H98" s="280">
        <v>30</v>
      </c>
      <c r="I98" s="280">
        <v>30</v>
      </c>
      <c r="J98" s="281">
        <v>10</v>
      </c>
      <c r="K98" s="281">
        <v>10</v>
      </c>
      <c r="L98" s="281">
        <v>0</v>
      </c>
      <c r="M98" s="281">
        <v>0</v>
      </c>
      <c r="N98" s="281">
        <v>0</v>
      </c>
      <c r="O98" s="281">
        <v>0</v>
      </c>
      <c r="P98" s="281"/>
      <c r="Q98" s="281">
        <v>0</v>
      </c>
      <c r="R98" s="281">
        <f>SUM($F98:$Q98)/100</f>
        <v>1.38</v>
      </c>
      <c r="S98" s="282"/>
      <c r="T98" s="283"/>
    </row>
    <row r="99" spans="2:20" ht="45" customHeight="1" x14ac:dyDescent="0.25">
      <c r="B99" s="399"/>
      <c r="C99" s="413"/>
      <c r="D99" s="413"/>
      <c r="E99" s="291" t="s">
        <v>1038</v>
      </c>
      <c r="F99" s="285">
        <v>30</v>
      </c>
      <c r="G99" s="285">
        <v>28</v>
      </c>
      <c r="H99" s="285">
        <v>30</v>
      </c>
      <c r="I99" s="285">
        <v>0</v>
      </c>
      <c r="J99" s="285">
        <v>0</v>
      </c>
      <c r="K99" s="285">
        <v>0</v>
      </c>
      <c r="L99" s="285">
        <v>0</v>
      </c>
      <c r="M99" s="285">
        <v>0</v>
      </c>
      <c r="N99" s="285">
        <v>0</v>
      </c>
      <c r="O99" s="285">
        <v>0</v>
      </c>
      <c r="P99" s="282"/>
      <c r="Q99" s="277"/>
      <c r="R99" s="285">
        <f t="shared" ref="R99:R113" si="3">SUM($F99:$Q99)/100</f>
        <v>0.88</v>
      </c>
      <c r="S99" s="282"/>
      <c r="T99" s="283"/>
    </row>
    <row r="100" spans="2:20" ht="18" customHeight="1" x14ac:dyDescent="0.25">
      <c r="B100" s="397" t="s">
        <v>145</v>
      </c>
      <c r="C100" s="396" t="s">
        <v>1115</v>
      </c>
      <c r="D100" s="396"/>
      <c r="E100" s="289" t="s">
        <v>1037</v>
      </c>
      <c r="F100" s="280">
        <v>30</v>
      </c>
      <c r="G100" s="280">
        <v>28</v>
      </c>
      <c r="H100" s="280">
        <v>30</v>
      </c>
      <c r="I100" s="280">
        <v>30</v>
      </c>
      <c r="J100" s="281">
        <v>10</v>
      </c>
      <c r="K100" s="281">
        <v>10</v>
      </c>
      <c r="L100" s="281">
        <v>0</v>
      </c>
      <c r="M100" s="281">
        <v>0</v>
      </c>
      <c r="N100" s="281">
        <v>0</v>
      </c>
      <c r="O100" s="281">
        <v>0</v>
      </c>
      <c r="P100" s="281"/>
      <c r="Q100" s="281">
        <v>0</v>
      </c>
      <c r="R100" s="281">
        <f t="shared" si="3"/>
        <v>1.38</v>
      </c>
      <c r="S100" s="282"/>
      <c r="T100" s="283"/>
    </row>
    <row r="101" spans="2:20" ht="60" customHeight="1" x14ac:dyDescent="0.25">
      <c r="B101" s="399"/>
      <c r="C101" s="396"/>
      <c r="D101" s="396"/>
      <c r="E101" s="291" t="s">
        <v>1038</v>
      </c>
      <c r="F101" s="285">
        <v>30</v>
      </c>
      <c r="G101" s="285">
        <v>28</v>
      </c>
      <c r="H101" s="285">
        <v>30</v>
      </c>
      <c r="I101" s="285">
        <v>30</v>
      </c>
      <c r="J101" s="285">
        <v>0</v>
      </c>
      <c r="K101" s="285">
        <v>0</v>
      </c>
      <c r="L101" s="285">
        <v>0</v>
      </c>
      <c r="M101" s="285">
        <v>0</v>
      </c>
      <c r="N101" s="285">
        <v>0</v>
      </c>
      <c r="O101" s="285">
        <v>0</v>
      </c>
      <c r="P101" s="282"/>
      <c r="Q101" s="277"/>
      <c r="R101" s="285">
        <f t="shared" si="3"/>
        <v>1.18</v>
      </c>
      <c r="S101" s="282"/>
      <c r="T101" s="283"/>
    </row>
    <row r="102" spans="2:20" ht="18" customHeight="1" x14ac:dyDescent="0.25">
      <c r="B102" s="397" t="s">
        <v>150</v>
      </c>
      <c r="C102" s="414" t="s">
        <v>1084</v>
      </c>
      <c r="D102" s="414"/>
      <c r="E102" s="289" t="s">
        <v>1037</v>
      </c>
      <c r="F102" s="280">
        <v>10</v>
      </c>
      <c r="G102" s="280">
        <v>30</v>
      </c>
      <c r="H102" s="280">
        <v>20</v>
      </c>
      <c r="I102" s="280">
        <v>40</v>
      </c>
      <c r="J102" s="281">
        <v>10</v>
      </c>
      <c r="K102" s="281">
        <v>10</v>
      </c>
      <c r="L102" s="281">
        <v>0</v>
      </c>
      <c r="M102" s="281">
        <v>0</v>
      </c>
      <c r="N102" s="281">
        <v>0</v>
      </c>
      <c r="O102" s="281">
        <v>0</v>
      </c>
      <c r="P102" s="281"/>
      <c r="Q102" s="281">
        <v>0</v>
      </c>
      <c r="R102" s="281">
        <f t="shared" si="3"/>
        <v>1.2</v>
      </c>
      <c r="S102" s="282"/>
      <c r="T102" s="283"/>
    </row>
    <row r="103" spans="2:20" ht="66.75" customHeight="1" x14ac:dyDescent="0.25">
      <c r="B103" s="399"/>
      <c r="C103" s="414"/>
      <c r="D103" s="414"/>
      <c r="E103" s="291" t="s">
        <v>1038</v>
      </c>
      <c r="F103" s="285">
        <v>10</v>
      </c>
      <c r="G103" s="285">
        <v>0</v>
      </c>
      <c r="H103" s="285">
        <v>20</v>
      </c>
      <c r="I103" s="285">
        <v>0</v>
      </c>
      <c r="J103" s="285">
        <v>0</v>
      </c>
      <c r="K103" s="285">
        <v>0</v>
      </c>
      <c r="L103" s="285">
        <v>0</v>
      </c>
      <c r="M103" s="285">
        <v>0</v>
      </c>
      <c r="N103" s="285">
        <v>0</v>
      </c>
      <c r="O103" s="285">
        <v>0</v>
      </c>
      <c r="P103" s="282"/>
      <c r="Q103" s="277"/>
      <c r="R103" s="285">
        <f t="shared" si="3"/>
        <v>0.3</v>
      </c>
      <c r="S103" s="282"/>
      <c r="T103" s="283"/>
    </row>
    <row r="104" spans="2:20" ht="21.75" customHeight="1" x14ac:dyDescent="0.25">
      <c r="B104" s="397" t="s">
        <v>155</v>
      </c>
      <c r="C104" s="411" t="s">
        <v>1116</v>
      </c>
      <c r="D104" s="411"/>
      <c r="E104" s="289" t="s">
        <v>1037</v>
      </c>
      <c r="F104" s="280">
        <v>10</v>
      </c>
      <c r="G104" s="280">
        <v>30</v>
      </c>
      <c r="H104" s="280">
        <v>20</v>
      </c>
      <c r="I104" s="280">
        <v>40</v>
      </c>
      <c r="J104" s="281">
        <v>10</v>
      </c>
      <c r="K104" s="281">
        <v>10</v>
      </c>
      <c r="L104" s="281">
        <v>20</v>
      </c>
      <c r="M104" s="281">
        <v>20</v>
      </c>
      <c r="N104" s="281">
        <v>20</v>
      </c>
      <c r="O104" s="281">
        <v>100</v>
      </c>
      <c r="P104" s="281"/>
      <c r="Q104" s="281">
        <v>0</v>
      </c>
      <c r="R104" s="281">
        <f t="shared" si="3"/>
        <v>2.8</v>
      </c>
      <c r="S104" s="282"/>
      <c r="T104" s="283"/>
    </row>
    <row r="105" spans="2:20" x14ac:dyDescent="0.25">
      <c r="B105" s="399"/>
      <c r="C105" s="411"/>
      <c r="D105" s="411"/>
      <c r="E105" s="291" t="s">
        <v>1038</v>
      </c>
      <c r="F105" s="285">
        <v>10</v>
      </c>
      <c r="G105" s="285">
        <v>0</v>
      </c>
      <c r="H105" s="285">
        <v>20</v>
      </c>
      <c r="I105" s="285">
        <v>0</v>
      </c>
      <c r="J105" s="285">
        <v>0</v>
      </c>
      <c r="K105" s="285">
        <v>0</v>
      </c>
      <c r="L105" s="285">
        <v>50</v>
      </c>
      <c r="M105" s="285">
        <v>10</v>
      </c>
      <c r="N105" s="285"/>
      <c r="O105" s="285"/>
      <c r="P105" s="282"/>
      <c r="Q105" s="277"/>
      <c r="R105" s="285">
        <f t="shared" si="3"/>
        <v>0.9</v>
      </c>
      <c r="S105" s="282"/>
      <c r="T105" s="283"/>
    </row>
    <row r="106" spans="2:20" ht="24" customHeight="1" x14ac:dyDescent="0.25">
      <c r="B106" s="397" t="s">
        <v>160</v>
      </c>
      <c r="C106" s="410" t="s">
        <v>1088</v>
      </c>
      <c r="D106" s="410"/>
      <c r="E106" s="289" t="s">
        <v>1037</v>
      </c>
      <c r="F106" s="280">
        <v>10</v>
      </c>
      <c r="G106" s="280">
        <v>30</v>
      </c>
      <c r="H106" s="280">
        <v>20</v>
      </c>
      <c r="I106" s="280">
        <v>40</v>
      </c>
      <c r="J106" s="281">
        <v>10</v>
      </c>
      <c r="K106" s="281">
        <v>10</v>
      </c>
      <c r="L106" s="281">
        <v>20</v>
      </c>
      <c r="M106" s="281">
        <v>20</v>
      </c>
      <c r="N106" s="281">
        <v>20</v>
      </c>
      <c r="O106" s="281">
        <v>100</v>
      </c>
      <c r="P106" s="281"/>
      <c r="Q106" s="281">
        <v>0</v>
      </c>
      <c r="R106" s="281">
        <f t="shared" si="3"/>
        <v>2.8</v>
      </c>
      <c r="S106" s="282"/>
      <c r="T106" s="283"/>
    </row>
    <row r="107" spans="2:20" ht="44.25" customHeight="1" x14ac:dyDescent="0.25">
      <c r="B107" s="399"/>
      <c r="C107" s="410"/>
      <c r="D107" s="410"/>
      <c r="E107" s="291" t="s">
        <v>1038</v>
      </c>
      <c r="F107" s="285">
        <v>10</v>
      </c>
      <c r="G107" s="285">
        <v>0</v>
      </c>
      <c r="H107" s="285">
        <v>20</v>
      </c>
      <c r="I107" s="285">
        <v>0</v>
      </c>
      <c r="J107" s="285">
        <v>0</v>
      </c>
      <c r="K107" s="285">
        <v>0</v>
      </c>
      <c r="L107" s="285">
        <v>50</v>
      </c>
      <c r="M107" s="285">
        <v>10</v>
      </c>
      <c r="N107" s="285"/>
      <c r="O107" s="285"/>
      <c r="P107" s="282"/>
      <c r="Q107" s="277"/>
      <c r="R107" s="285">
        <f t="shared" si="3"/>
        <v>0.9</v>
      </c>
      <c r="S107" s="282"/>
      <c r="T107" s="283"/>
    </row>
    <row r="108" spans="2:20" ht="18" customHeight="1" x14ac:dyDescent="0.25">
      <c r="B108" s="397" t="s">
        <v>1042</v>
      </c>
      <c r="C108" s="411" t="s">
        <v>1095</v>
      </c>
      <c r="D108" s="411"/>
      <c r="E108" s="289" t="s">
        <v>1037</v>
      </c>
      <c r="F108" s="280">
        <v>10</v>
      </c>
      <c r="G108" s="280">
        <v>30</v>
      </c>
      <c r="H108" s="280">
        <v>20</v>
      </c>
      <c r="I108" s="280">
        <v>40</v>
      </c>
      <c r="J108" s="281">
        <v>10</v>
      </c>
      <c r="K108" s="281">
        <v>10</v>
      </c>
      <c r="L108" s="281">
        <v>0</v>
      </c>
      <c r="M108" s="281">
        <v>0</v>
      </c>
      <c r="N108" s="281">
        <v>0</v>
      </c>
      <c r="O108" s="281">
        <v>0</v>
      </c>
      <c r="P108" s="281"/>
      <c r="Q108" s="281">
        <v>0</v>
      </c>
      <c r="R108" s="281">
        <f t="shared" si="3"/>
        <v>1.2</v>
      </c>
      <c r="S108" s="282"/>
      <c r="T108" s="283"/>
    </row>
    <row r="109" spans="2:20" ht="40.5" customHeight="1" x14ac:dyDescent="0.25">
      <c r="B109" s="399"/>
      <c r="C109" s="411"/>
      <c r="D109" s="411"/>
      <c r="E109" s="291" t="s">
        <v>1038</v>
      </c>
      <c r="F109" s="285">
        <v>10</v>
      </c>
      <c r="G109" s="285">
        <v>0</v>
      </c>
      <c r="H109" s="285">
        <v>20</v>
      </c>
      <c r="I109" s="285">
        <v>0</v>
      </c>
      <c r="J109" s="285">
        <v>0</v>
      </c>
      <c r="K109" s="285">
        <v>0</v>
      </c>
      <c r="L109" s="285">
        <v>0</v>
      </c>
      <c r="M109" s="285">
        <v>0</v>
      </c>
      <c r="N109" s="285">
        <v>0</v>
      </c>
      <c r="O109" s="285">
        <v>0</v>
      </c>
      <c r="P109" s="282"/>
      <c r="Q109" s="277"/>
      <c r="R109" s="285">
        <f t="shared" si="3"/>
        <v>0.3</v>
      </c>
      <c r="S109" s="282"/>
      <c r="T109" s="283"/>
    </row>
    <row r="110" spans="2:20" ht="18" customHeight="1" x14ac:dyDescent="0.25">
      <c r="B110" s="397" t="s">
        <v>1043</v>
      </c>
      <c r="C110" s="410" t="s">
        <v>1089</v>
      </c>
      <c r="D110" s="410"/>
      <c r="E110" s="289" t="s">
        <v>1037</v>
      </c>
      <c r="F110" s="280">
        <v>10</v>
      </c>
      <c r="G110" s="280">
        <v>30</v>
      </c>
      <c r="H110" s="280">
        <v>20</v>
      </c>
      <c r="I110" s="280">
        <v>40</v>
      </c>
      <c r="J110" s="281">
        <v>10</v>
      </c>
      <c r="K110" s="281">
        <v>10</v>
      </c>
      <c r="L110" s="281">
        <v>0</v>
      </c>
      <c r="M110" s="281">
        <v>0</v>
      </c>
      <c r="N110" s="281">
        <v>0</v>
      </c>
      <c r="O110" s="281">
        <v>0</v>
      </c>
      <c r="P110" s="281"/>
      <c r="Q110" s="281">
        <v>0</v>
      </c>
      <c r="R110" s="281">
        <f t="shared" si="3"/>
        <v>1.2</v>
      </c>
      <c r="S110" s="282"/>
      <c r="T110" s="283"/>
    </row>
    <row r="111" spans="2:20" ht="78" customHeight="1" x14ac:dyDescent="0.25">
      <c r="B111" s="399"/>
      <c r="C111" s="410"/>
      <c r="D111" s="410"/>
      <c r="E111" s="291" t="s">
        <v>1038</v>
      </c>
      <c r="F111" s="285">
        <v>10</v>
      </c>
      <c r="G111" s="285">
        <v>0</v>
      </c>
      <c r="H111" s="285">
        <v>20</v>
      </c>
      <c r="I111" s="285">
        <v>0</v>
      </c>
      <c r="J111" s="285">
        <v>0</v>
      </c>
      <c r="K111" s="285">
        <v>0</v>
      </c>
      <c r="L111" s="285">
        <v>0</v>
      </c>
      <c r="M111" s="285">
        <v>0</v>
      </c>
      <c r="N111" s="285">
        <v>0</v>
      </c>
      <c r="O111" s="285">
        <v>0</v>
      </c>
      <c r="P111" s="282"/>
      <c r="Q111" s="277"/>
      <c r="R111" s="285">
        <f t="shared" si="3"/>
        <v>0.3</v>
      </c>
      <c r="S111" s="282"/>
      <c r="T111" s="283"/>
    </row>
    <row r="112" spans="2:20" ht="18" customHeight="1" x14ac:dyDescent="0.25">
      <c r="B112" s="397" t="s">
        <v>1044</v>
      </c>
      <c r="C112" s="411" t="s">
        <v>1121</v>
      </c>
      <c r="D112" s="411"/>
      <c r="E112" s="289" t="s">
        <v>1037</v>
      </c>
      <c r="F112" s="280">
        <v>10</v>
      </c>
      <c r="G112" s="280">
        <v>30</v>
      </c>
      <c r="H112" s="280">
        <v>20</v>
      </c>
      <c r="I112" s="280">
        <v>40</v>
      </c>
      <c r="J112" s="281">
        <v>10</v>
      </c>
      <c r="K112" s="281">
        <v>10</v>
      </c>
      <c r="L112" s="281">
        <v>0</v>
      </c>
      <c r="M112" s="281">
        <v>0</v>
      </c>
      <c r="N112" s="281">
        <v>0</v>
      </c>
      <c r="O112" s="281">
        <v>0</v>
      </c>
      <c r="P112" s="281"/>
      <c r="Q112" s="281">
        <v>0</v>
      </c>
      <c r="R112" s="281">
        <f t="shared" si="3"/>
        <v>1.2</v>
      </c>
      <c r="S112" s="282"/>
      <c r="T112" s="283"/>
    </row>
    <row r="113" spans="2:20" ht="18" customHeight="1" x14ac:dyDescent="0.25">
      <c r="B113" s="399"/>
      <c r="C113" s="411"/>
      <c r="D113" s="411"/>
      <c r="E113" s="291" t="s">
        <v>1038</v>
      </c>
      <c r="F113" s="285">
        <v>10</v>
      </c>
      <c r="G113" s="285">
        <v>0</v>
      </c>
      <c r="H113" s="285">
        <v>20</v>
      </c>
      <c r="I113" s="285">
        <v>0</v>
      </c>
      <c r="J113" s="285">
        <v>0</v>
      </c>
      <c r="K113" s="285">
        <v>0</v>
      </c>
      <c r="L113" s="285">
        <v>0</v>
      </c>
      <c r="M113" s="285">
        <v>0</v>
      </c>
      <c r="N113" s="285">
        <v>0</v>
      </c>
      <c r="O113" s="285">
        <v>0</v>
      </c>
      <c r="P113" s="282"/>
      <c r="Q113" s="277"/>
      <c r="R113" s="285">
        <f t="shared" si="3"/>
        <v>0.3</v>
      </c>
      <c r="S113" s="282"/>
      <c r="T113" s="283"/>
    </row>
    <row r="114" spans="2:20" x14ac:dyDescent="0.25">
      <c r="B114" s="397" t="s">
        <v>1045</v>
      </c>
      <c r="C114" s="412" t="s">
        <v>1122</v>
      </c>
      <c r="D114" s="412"/>
      <c r="E114" s="289"/>
      <c r="F114" s="280"/>
      <c r="G114" s="280"/>
      <c r="H114" s="280"/>
      <c r="I114" s="280"/>
      <c r="J114" s="281"/>
      <c r="K114" s="281"/>
      <c r="L114" s="281"/>
      <c r="M114" s="281"/>
      <c r="N114" s="281"/>
      <c r="O114" s="281"/>
      <c r="P114" s="281"/>
      <c r="Q114" s="281"/>
      <c r="R114" s="281"/>
      <c r="S114" s="282"/>
      <c r="T114" s="283"/>
    </row>
    <row r="115" spans="2:20" ht="65.25" customHeight="1" x14ac:dyDescent="0.25">
      <c r="B115" s="399"/>
      <c r="C115" s="412"/>
      <c r="D115" s="412"/>
      <c r="E115" s="291"/>
      <c r="F115" s="285"/>
      <c r="G115" s="285"/>
      <c r="H115" s="285"/>
      <c r="I115" s="285"/>
      <c r="J115" s="285"/>
      <c r="K115" s="285"/>
      <c r="L115" s="285"/>
      <c r="M115" s="285"/>
      <c r="N115" s="285"/>
      <c r="O115" s="285"/>
      <c r="P115" s="282"/>
      <c r="Q115" s="277"/>
      <c r="R115" s="285"/>
      <c r="S115" s="282"/>
      <c r="T115" s="283"/>
    </row>
    <row r="116" spans="2:20" ht="24" customHeight="1" x14ac:dyDescent="0.25">
      <c r="B116" s="382" t="s">
        <v>1046</v>
      </c>
      <c r="C116" s="396"/>
      <c r="D116" s="396"/>
      <c r="E116" s="289"/>
      <c r="F116" s="280"/>
      <c r="G116" s="280"/>
      <c r="H116" s="280"/>
      <c r="I116" s="280"/>
      <c r="J116" s="281"/>
      <c r="K116" s="281"/>
      <c r="L116" s="281"/>
      <c r="M116" s="281"/>
      <c r="N116" s="281"/>
      <c r="O116" s="281"/>
      <c r="P116" s="281"/>
      <c r="Q116" s="281"/>
      <c r="R116" s="281"/>
      <c r="S116" s="282"/>
      <c r="T116" s="283"/>
    </row>
    <row r="117" spans="2:20" ht="19.5" customHeight="1" x14ac:dyDescent="0.25">
      <c r="B117" s="383"/>
      <c r="C117" s="396"/>
      <c r="D117" s="396"/>
      <c r="E117" s="291"/>
      <c r="F117" s="285"/>
      <c r="G117" s="285"/>
      <c r="H117" s="285"/>
      <c r="I117" s="285"/>
      <c r="J117" s="285"/>
      <c r="K117" s="285"/>
      <c r="L117" s="285"/>
      <c r="M117" s="285"/>
      <c r="N117" s="285"/>
      <c r="O117" s="285"/>
      <c r="P117" s="277"/>
      <c r="Q117" s="277"/>
      <c r="R117" s="285"/>
      <c r="S117" s="282"/>
      <c r="T117" s="283"/>
    </row>
    <row r="118" spans="2:20" ht="19.5" customHeight="1" x14ac:dyDescent="0.25">
      <c r="B118" s="397" t="s">
        <v>166</v>
      </c>
      <c r="C118" s="400" t="s">
        <v>776</v>
      </c>
      <c r="D118" s="401"/>
      <c r="E118" s="402"/>
      <c r="F118" s="409" t="s">
        <v>777</v>
      </c>
      <c r="G118" s="409"/>
      <c r="H118" s="409" t="s">
        <v>778</v>
      </c>
      <c r="I118" s="409"/>
      <c r="J118" s="390" t="s">
        <v>1107</v>
      </c>
      <c r="K118" s="390"/>
      <c r="L118" s="390"/>
      <c r="M118" s="391">
        <v>10</v>
      </c>
      <c r="N118" s="391"/>
      <c r="O118" s="391">
        <v>10</v>
      </c>
      <c r="P118" s="392" t="s">
        <v>79</v>
      </c>
      <c r="Q118" s="392"/>
      <c r="R118" s="393">
        <v>1</v>
      </c>
      <c r="S118" s="275" t="s">
        <v>70</v>
      </c>
      <c r="T118" s="276" t="s">
        <v>11</v>
      </c>
    </row>
    <row r="119" spans="2:20" ht="19.5" customHeight="1" x14ac:dyDescent="0.25">
      <c r="B119" s="398"/>
      <c r="C119" s="403"/>
      <c r="D119" s="404"/>
      <c r="E119" s="405"/>
      <c r="F119" s="409"/>
      <c r="G119" s="409"/>
      <c r="H119" s="409"/>
      <c r="I119" s="409"/>
      <c r="J119" s="390"/>
      <c r="K119" s="390"/>
      <c r="L119" s="390"/>
      <c r="M119" s="391"/>
      <c r="N119" s="391"/>
      <c r="O119" s="391"/>
      <c r="P119" s="392"/>
      <c r="Q119" s="392"/>
      <c r="R119" s="393"/>
      <c r="S119" s="275" t="s">
        <v>71</v>
      </c>
      <c r="T119" s="276" t="s">
        <v>12</v>
      </c>
    </row>
    <row r="120" spans="2:20" ht="19.5" customHeight="1" x14ac:dyDescent="0.25">
      <c r="B120" s="398"/>
      <c r="C120" s="403"/>
      <c r="D120" s="404"/>
      <c r="E120" s="405"/>
      <c r="F120" s="409"/>
      <c r="G120" s="409"/>
      <c r="H120" s="409"/>
      <c r="I120" s="409"/>
      <c r="J120" s="390"/>
      <c r="K120" s="390"/>
      <c r="L120" s="390"/>
      <c r="M120" s="394">
        <f>R123+R125+R127+R129+R131+R133+R135+R137+R139+R141</f>
        <v>5.88</v>
      </c>
      <c r="N120" s="394"/>
      <c r="O120" s="394">
        <f>R122+R124+R126+R128+R130+R132+R134+R136+R138+R140</f>
        <v>12.779999999999998</v>
      </c>
      <c r="P120" s="392"/>
      <c r="Q120" s="392"/>
      <c r="R120" s="395">
        <f>M120/O120</f>
        <v>0.46009389671361511</v>
      </c>
      <c r="S120" s="277" t="s">
        <v>73</v>
      </c>
      <c r="T120" s="276" t="s">
        <v>16</v>
      </c>
    </row>
    <row r="121" spans="2:20" ht="60" customHeight="1" x14ac:dyDescent="0.25">
      <c r="B121" s="399"/>
      <c r="C121" s="406"/>
      <c r="D121" s="407"/>
      <c r="E121" s="408"/>
      <c r="F121" s="409"/>
      <c r="G121" s="409"/>
      <c r="H121" s="409"/>
      <c r="I121" s="409"/>
      <c r="J121" s="390"/>
      <c r="K121" s="390"/>
      <c r="L121" s="390"/>
      <c r="M121" s="394"/>
      <c r="N121" s="394"/>
      <c r="O121" s="394"/>
      <c r="P121" s="392"/>
      <c r="Q121" s="392"/>
      <c r="R121" s="395"/>
      <c r="S121" s="275" t="s">
        <v>86</v>
      </c>
      <c r="T121" s="276" t="s">
        <v>17</v>
      </c>
    </row>
    <row r="122" spans="2:20" ht="19.5" customHeight="1" x14ac:dyDescent="0.25">
      <c r="B122" s="382" t="s">
        <v>171</v>
      </c>
      <c r="C122" s="389" t="s">
        <v>1117</v>
      </c>
      <c r="D122" s="389"/>
      <c r="E122" s="289"/>
      <c r="F122" s="280">
        <v>30</v>
      </c>
      <c r="G122" s="280">
        <v>28</v>
      </c>
      <c r="H122" s="280">
        <v>30</v>
      </c>
      <c r="I122" s="280">
        <v>30</v>
      </c>
      <c r="J122" s="281">
        <v>0</v>
      </c>
      <c r="K122" s="281">
        <v>0</v>
      </c>
      <c r="L122" s="281">
        <v>0</v>
      </c>
      <c r="M122" s="281">
        <v>0</v>
      </c>
      <c r="N122" s="281">
        <v>0</v>
      </c>
      <c r="O122" s="281">
        <v>0</v>
      </c>
      <c r="P122" s="281"/>
      <c r="Q122" s="281">
        <v>0</v>
      </c>
      <c r="R122" s="281">
        <f>SUM($F122:$Q122)/100</f>
        <v>1.18</v>
      </c>
      <c r="S122" s="282"/>
      <c r="T122" s="283"/>
    </row>
    <row r="123" spans="2:20" ht="41.25" customHeight="1" x14ac:dyDescent="0.25">
      <c r="B123" s="383"/>
      <c r="C123" s="389"/>
      <c r="D123" s="389"/>
      <c r="E123" s="291"/>
      <c r="F123" s="285">
        <v>30</v>
      </c>
      <c r="G123" s="285">
        <v>28</v>
      </c>
      <c r="H123" s="285">
        <v>30</v>
      </c>
      <c r="I123" s="285">
        <v>30</v>
      </c>
      <c r="J123" s="285">
        <v>0</v>
      </c>
      <c r="K123" s="285">
        <v>0</v>
      </c>
      <c r="L123" s="285">
        <v>0</v>
      </c>
      <c r="M123" s="285">
        <v>0</v>
      </c>
      <c r="N123" s="285">
        <v>0</v>
      </c>
      <c r="O123" s="285">
        <v>0</v>
      </c>
      <c r="P123" s="282"/>
      <c r="Q123" s="277"/>
      <c r="R123" s="285">
        <f t="shared" ref="R123:R141" si="4">SUM($F123:$Q123)/100</f>
        <v>1.18</v>
      </c>
      <c r="S123" s="282"/>
      <c r="T123" s="283"/>
    </row>
    <row r="124" spans="2:20" ht="19.5" customHeight="1" x14ac:dyDescent="0.25">
      <c r="B124" s="382" t="s">
        <v>176</v>
      </c>
      <c r="C124" s="384" t="s">
        <v>1086</v>
      </c>
      <c r="D124" s="384"/>
      <c r="E124" s="289"/>
      <c r="F124" s="280">
        <v>0</v>
      </c>
      <c r="G124" s="280">
        <v>0</v>
      </c>
      <c r="H124" s="280">
        <v>20</v>
      </c>
      <c r="I124" s="280">
        <v>40</v>
      </c>
      <c r="J124" s="281">
        <v>10</v>
      </c>
      <c r="K124" s="281">
        <v>10</v>
      </c>
      <c r="L124" s="281">
        <v>0</v>
      </c>
      <c r="M124" s="281">
        <v>0</v>
      </c>
      <c r="N124" s="281">
        <v>0</v>
      </c>
      <c r="O124" s="281">
        <v>0</v>
      </c>
      <c r="P124" s="281"/>
      <c r="Q124" s="281">
        <v>0</v>
      </c>
      <c r="R124" s="281">
        <f t="shared" si="4"/>
        <v>0.8</v>
      </c>
      <c r="S124" s="282"/>
      <c r="T124" s="283"/>
    </row>
    <row r="125" spans="2:20" ht="108.75" customHeight="1" x14ac:dyDescent="0.25">
      <c r="B125" s="383"/>
      <c r="C125" s="384"/>
      <c r="D125" s="384"/>
      <c r="E125" s="291"/>
      <c r="F125" s="285">
        <v>10</v>
      </c>
      <c r="G125" s="285">
        <v>0</v>
      </c>
      <c r="H125" s="285">
        <v>20</v>
      </c>
      <c r="I125" s="285">
        <v>0</v>
      </c>
      <c r="J125" s="285">
        <v>0</v>
      </c>
      <c r="K125" s="285">
        <v>0</v>
      </c>
      <c r="L125" s="285">
        <v>0</v>
      </c>
      <c r="M125" s="285">
        <v>0</v>
      </c>
      <c r="N125" s="285">
        <v>0</v>
      </c>
      <c r="O125" s="285">
        <v>0</v>
      </c>
      <c r="P125" s="282"/>
      <c r="Q125" s="277"/>
      <c r="R125" s="285">
        <f t="shared" si="4"/>
        <v>0.3</v>
      </c>
      <c r="S125" s="282"/>
      <c r="T125" s="283"/>
    </row>
    <row r="126" spans="2:20" ht="19.5" customHeight="1" x14ac:dyDescent="0.25">
      <c r="B126" s="382" t="s">
        <v>181</v>
      </c>
      <c r="C126" s="385" t="s">
        <v>1118</v>
      </c>
      <c r="D126" s="385"/>
      <c r="E126" s="289"/>
      <c r="F126" s="280">
        <v>10</v>
      </c>
      <c r="G126" s="280">
        <v>30</v>
      </c>
      <c r="H126" s="280">
        <v>20</v>
      </c>
      <c r="I126" s="280">
        <v>40</v>
      </c>
      <c r="J126" s="281">
        <v>10</v>
      </c>
      <c r="K126" s="281">
        <v>10</v>
      </c>
      <c r="L126" s="281">
        <v>0</v>
      </c>
      <c r="M126" s="281">
        <v>0</v>
      </c>
      <c r="N126" s="281">
        <v>0</v>
      </c>
      <c r="O126" s="281">
        <v>0</v>
      </c>
      <c r="P126" s="281"/>
      <c r="Q126" s="281">
        <v>0</v>
      </c>
      <c r="R126" s="281">
        <f t="shared" si="4"/>
        <v>1.2</v>
      </c>
      <c r="S126" s="282"/>
      <c r="T126" s="283"/>
    </row>
    <row r="127" spans="2:20" ht="57.75" customHeight="1" x14ac:dyDescent="0.25">
      <c r="B127" s="383"/>
      <c r="C127" s="385"/>
      <c r="D127" s="385"/>
      <c r="E127" s="291"/>
      <c r="F127" s="285">
        <v>10</v>
      </c>
      <c r="G127" s="285">
        <v>0</v>
      </c>
      <c r="H127" s="285">
        <v>20</v>
      </c>
      <c r="I127" s="285">
        <v>10</v>
      </c>
      <c r="J127" s="285">
        <v>0</v>
      </c>
      <c r="K127" s="285">
        <v>0</v>
      </c>
      <c r="L127" s="285">
        <v>0</v>
      </c>
      <c r="M127" s="285">
        <v>0</v>
      </c>
      <c r="N127" s="285">
        <v>0</v>
      </c>
      <c r="O127" s="285">
        <v>0</v>
      </c>
      <c r="P127" s="282"/>
      <c r="Q127" s="277"/>
      <c r="R127" s="285">
        <f t="shared" si="4"/>
        <v>0.4</v>
      </c>
      <c r="S127" s="282"/>
      <c r="T127" s="283"/>
    </row>
    <row r="128" spans="2:20" ht="19.5" customHeight="1" x14ac:dyDescent="0.25">
      <c r="B128" s="382" t="s">
        <v>186</v>
      </c>
      <c r="C128" s="384" t="s">
        <v>1105</v>
      </c>
      <c r="D128" s="384"/>
      <c r="E128" s="289"/>
      <c r="F128" s="280">
        <v>10</v>
      </c>
      <c r="G128" s="280">
        <v>30</v>
      </c>
      <c r="H128" s="280">
        <v>20</v>
      </c>
      <c r="I128" s="280">
        <v>40</v>
      </c>
      <c r="J128" s="281">
        <v>10</v>
      </c>
      <c r="K128" s="281">
        <v>10</v>
      </c>
      <c r="L128" s="281">
        <v>0</v>
      </c>
      <c r="M128" s="281">
        <v>0</v>
      </c>
      <c r="N128" s="281">
        <v>0</v>
      </c>
      <c r="O128" s="281">
        <v>0</v>
      </c>
      <c r="P128" s="281"/>
      <c r="Q128" s="281">
        <v>0</v>
      </c>
      <c r="R128" s="281">
        <f t="shared" si="4"/>
        <v>1.2</v>
      </c>
      <c r="S128" s="282"/>
      <c r="T128" s="283"/>
    </row>
    <row r="129" spans="2:20" ht="36" customHeight="1" x14ac:dyDescent="0.25">
      <c r="B129" s="383"/>
      <c r="C129" s="384"/>
      <c r="D129" s="384"/>
      <c r="E129" s="291"/>
      <c r="F129" s="285">
        <v>10</v>
      </c>
      <c r="G129" s="285">
        <v>0</v>
      </c>
      <c r="H129" s="285">
        <v>20</v>
      </c>
      <c r="I129" s="285">
        <v>0</v>
      </c>
      <c r="J129" s="285">
        <v>0</v>
      </c>
      <c r="K129" s="285">
        <v>0</v>
      </c>
      <c r="L129" s="285">
        <v>0</v>
      </c>
      <c r="M129" s="285">
        <v>0</v>
      </c>
      <c r="N129" s="285">
        <v>0</v>
      </c>
      <c r="O129" s="285">
        <v>0</v>
      </c>
      <c r="P129" s="282"/>
      <c r="Q129" s="277"/>
      <c r="R129" s="285">
        <f t="shared" si="4"/>
        <v>0.3</v>
      </c>
      <c r="S129" s="282"/>
      <c r="T129" s="283"/>
    </row>
    <row r="130" spans="2:20" ht="19.5" customHeight="1" x14ac:dyDescent="0.25">
      <c r="B130" s="382" t="s">
        <v>1047</v>
      </c>
      <c r="C130" s="385" t="s">
        <v>1106</v>
      </c>
      <c r="D130" s="385"/>
      <c r="E130" s="289"/>
      <c r="F130" s="280">
        <v>10</v>
      </c>
      <c r="G130" s="280">
        <v>30</v>
      </c>
      <c r="H130" s="280">
        <v>20</v>
      </c>
      <c r="I130" s="280">
        <v>40</v>
      </c>
      <c r="J130" s="281">
        <v>10</v>
      </c>
      <c r="K130" s="281">
        <v>10</v>
      </c>
      <c r="L130" s="281">
        <v>20</v>
      </c>
      <c r="M130" s="281">
        <v>20</v>
      </c>
      <c r="N130" s="281">
        <v>0</v>
      </c>
      <c r="O130" s="281">
        <v>0</v>
      </c>
      <c r="P130" s="281"/>
      <c r="Q130" s="281">
        <v>0</v>
      </c>
      <c r="R130" s="281">
        <f t="shared" si="4"/>
        <v>1.6</v>
      </c>
      <c r="S130" s="282"/>
      <c r="T130" s="283"/>
    </row>
    <row r="131" spans="2:20" ht="19.5" customHeight="1" x14ac:dyDescent="0.25">
      <c r="B131" s="383"/>
      <c r="C131" s="385"/>
      <c r="D131" s="385"/>
      <c r="E131" s="291"/>
      <c r="F131" s="285">
        <v>10</v>
      </c>
      <c r="G131" s="285">
        <v>0</v>
      </c>
      <c r="H131" s="285">
        <v>20</v>
      </c>
      <c r="I131" s="285">
        <v>0</v>
      </c>
      <c r="J131" s="285">
        <v>0</v>
      </c>
      <c r="K131" s="285">
        <v>0</v>
      </c>
      <c r="L131" s="285">
        <v>50</v>
      </c>
      <c r="M131" s="285">
        <v>10</v>
      </c>
      <c r="N131" s="285">
        <v>0</v>
      </c>
      <c r="O131" s="285">
        <v>0</v>
      </c>
      <c r="P131" s="282"/>
      <c r="Q131" s="277"/>
      <c r="R131" s="285">
        <f t="shared" si="4"/>
        <v>0.9</v>
      </c>
      <c r="S131" s="282"/>
      <c r="T131" s="283"/>
    </row>
    <row r="132" spans="2:20" ht="19.5" customHeight="1" x14ac:dyDescent="0.25">
      <c r="B132" s="382" t="s">
        <v>1048</v>
      </c>
      <c r="C132" s="384" t="s">
        <v>1087</v>
      </c>
      <c r="D132" s="384"/>
      <c r="E132" s="289"/>
      <c r="F132" s="280">
        <v>10</v>
      </c>
      <c r="G132" s="280">
        <v>30</v>
      </c>
      <c r="H132" s="280">
        <v>20</v>
      </c>
      <c r="I132" s="280">
        <v>40</v>
      </c>
      <c r="J132" s="281">
        <v>10</v>
      </c>
      <c r="K132" s="281">
        <v>10</v>
      </c>
      <c r="L132" s="281">
        <v>20</v>
      </c>
      <c r="M132" s="281">
        <v>20</v>
      </c>
      <c r="N132" s="281">
        <v>0</v>
      </c>
      <c r="O132" s="281">
        <v>0</v>
      </c>
      <c r="P132" s="281"/>
      <c r="Q132" s="281">
        <v>0</v>
      </c>
      <c r="R132" s="281">
        <f t="shared" si="4"/>
        <v>1.6</v>
      </c>
      <c r="S132" s="282"/>
      <c r="T132" s="283"/>
    </row>
    <row r="133" spans="2:20" ht="19.5" customHeight="1" x14ac:dyDescent="0.25">
      <c r="B133" s="383"/>
      <c r="C133" s="384"/>
      <c r="D133" s="384"/>
      <c r="E133" s="291"/>
      <c r="F133" s="285">
        <v>10</v>
      </c>
      <c r="G133" s="285">
        <v>0</v>
      </c>
      <c r="H133" s="285">
        <v>20</v>
      </c>
      <c r="I133" s="285">
        <v>0</v>
      </c>
      <c r="J133" s="285">
        <v>0</v>
      </c>
      <c r="K133" s="285">
        <v>10</v>
      </c>
      <c r="L133" s="285">
        <v>50</v>
      </c>
      <c r="M133" s="285">
        <v>10</v>
      </c>
      <c r="N133" s="285">
        <v>0</v>
      </c>
      <c r="O133" s="285">
        <v>0</v>
      </c>
      <c r="P133" s="282"/>
      <c r="Q133" s="277"/>
      <c r="R133" s="285">
        <f t="shared" si="4"/>
        <v>1</v>
      </c>
      <c r="S133" s="282"/>
      <c r="T133" s="283"/>
    </row>
    <row r="134" spans="2:20" ht="19.5" customHeight="1" x14ac:dyDescent="0.25">
      <c r="B134" s="382" t="s">
        <v>1049</v>
      </c>
      <c r="C134" s="385" t="s">
        <v>1119</v>
      </c>
      <c r="D134" s="385"/>
      <c r="E134" s="289"/>
      <c r="F134" s="280">
        <v>10</v>
      </c>
      <c r="G134" s="280">
        <v>30</v>
      </c>
      <c r="H134" s="280">
        <v>20</v>
      </c>
      <c r="I134" s="280">
        <v>40</v>
      </c>
      <c r="J134" s="281">
        <v>10</v>
      </c>
      <c r="K134" s="281">
        <v>10</v>
      </c>
      <c r="L134" s="281">
        <v>20</v>
      </c>
      <c r="M134" s="281">
        <v>20</v>
      </c>
      <c r="N134" s="281">
        <v>0</v>
      </c>
      <c r="O134" s="281">
        <v>0</v>
      </c>
      <c r="P134" s="281"/>
      <c r="Q134" s="281">
        <v>0</v>
      </c>
      <c r="R134" s="281">
        <f t="shared" si="4"/>
        <v>1.6</v>
      </c>
      <c r="S134" s="282"/>
      <c r="T134" s="283"/>
    </row>
    <row r="135" spans="2:20" ht="19.5" customHeight="1" x14ac:dyDescent="0.25">
      <c r="B135" s="383"/>
      <c r="C135" s="385"/>
      <c r="D135" s="385"/>
      <c r="E135" s="291"/>
      <c r="F135" s="285">
        <v>10</v>
      </c>
      <c r="G135" s="285">
        <v>0</v>
      </c>
      <c r="H135" s="285">
        <v>20</v>
      </c>
      <c r="I135" s="285">
        <v>0</v>
      </c>
      <c r="J135" s="285">
        <v>0</v>
      </c>
      <c r="K135" s="285">
        <v>0</v>
      </c>
      <c r="L135" s="285">
        <v>50</v>
      </c>
      <c r="M135" s="285">
        <v>10</v>
      </c>
      <c r="N135" s="285">
        <v>0</v>
      </c>
      <c r="O135" s="285">
        <v>0</v>
      </c>
      <c r="P135" s="282"/>
      <c r="Q135" s="277"/>
      <c r="R135" s="285">
        <f t="shared" si="4"/>
        <v>0.9</v>
      </c>
      <c r="S135" s="282"/>
      <c r="T135" s="283"/>
    </row>
    <row r="136" spans="2:20" ht="19.5" customHeight="1" x14ac:dyDescent="0.25">
      <c r="B136" s="382" t="s">
        <v>1050</v>
      </c>
      <c r="C136" s="384" t="s">
        <v>1090</v>
      </c>
      <c r="D136" s="384"/>
      <c r="E136" s="289"/>
      <c r="F136" s="280">
        <v>10</v>
      </c>
      <c r="G136" s="280">
        <v>30</v>
      </c>
      <c r="H136" s="280">
        <v>20</v>
      </c>
      <c r="I136" s="280">
        <v>40</v>
      </c>
      <c r="J136" s="281">
        <v>10</v>
      </c>
      <c r="K136" s="281">
        <v>10</v>
      </c>
      <c r="L136" s="281">
        <v>0</v>
      </c>
      <c r="M136" s="281">
        <v>0</v>
      </c>
      <c r="N136" s="281">
        <v>0</v>
      </c>
      <c r="O136" s="281">
        <v>0</v>
      </c>
      <c r="P136" s="281"/>
      <c r="Q136" s="281">
        <v>0</v>
      </c>
      <c r="R136" s="281">
        <f t="shared" si="4"/>
        <v>1.2</v>
      </c>
      <c r="S136" s="282"/>
      <c r="T136" s="283"/>
    </row>
    <row r="137" spans="2:20" ht="19.5" customHeight="1" x14ac:dyDescent="0.25">
      <c r="B137" s="383"/>
      <c r="C137" s="384"/>
      <c r="D137" s="384"/>
      <c r="E137" s="291"/>
      <c r="F137" s="285">
        <v>10</v>
      </c>
      <c r="G137" s="285">
        <v>0</v>
      </c>
      <c r="H137" s="285">
        <v>20</v>
      </c>
      <c r="I137" s="285">
        <v>0</v>
      </c>
      <c r="J137" s="285">
        <v>0</v>
      </c>
      <c r="K137" s="285">
        <v>0</v>
      </c>
      <c r="L137" s="285">
        <v>0</v>
      </c>
      <c r="M137" s="285">
        <v>0</v>
      </c>
      <c r="N137" s="285">
        <v>0</v>
      </c>
      <c r="O137" s="285">
        <v>0</v>
      </c>
      <c r="P137" s="282"/>
      <c r="Q137" s="277"/>
      <c r="R137" s="285">
        <f t="shared" si="4"/>
        <v>0.3</v>
      </c>
      <c r="S137" s="282"/>
      <c r="T137" s="283"/>
    </row>
    <row r="138" spans="2:20" ht="19.5" customHeight="1" x14ac:dyDescent="0.25">
      <c r="B138" s="382" t="s">
        <v>1051</v>
      </c>
      <c r="C138" s="385" t="s">
        <v>1120</v>
      </c>
      <c r="D138" s="385"/>
      <c r="E138" s="289"/>
      <c r="F138" s="280">
        <v>10</v>
      </c>
      <c r="G138" s="280">
        <v>30</v>
      </c>
      <c r="H138" s="280">
        <v>20</v>
      </c>
      <c r="I138" s="280">
        <v>40</v>
      </c>
      <c r="J138" s="281">
        <v>10</v>
      </c>
      <c r="K138" s="281">
        <v>10</v>
      </c>
      <c r="L138" s="281">
        <v>0</v>
      </c>
      <c r="M138" s="281">
        <v>0</v>
      </c>
      <c r="N138" s="281">
        <v>0</v>
      </c>
      <c r="O138" s="281">
        <v>0</v>
      </c>
      <c r="P138" s="281"/>
      <c r="Q138" s="281">
        <v>0</v>
      </c>
      <c r="R138" s="281">
        <f t="shared" si="4"/>
        <v>1.2</v>
      </c>
      <c r="S138" s="282"/>
      <c r="T138" s="283"/>
    </row>
    <row r="139" spans="2:20" ht="54" customHeight="1" x14ac:dyDescent="0.25">
      <c r="B139" s="383"/>
      <c r="C139" s="385"/>
      <c r="D139" s="385"/>
      <c r="E139" s="291"/>
      <c r="F139" s="285">
        <v>10</v>
      </c>
      <c r="G139" s="285">
        <v>0</v>
      </c>
      <c r="H139" s="285">
        <v>20</v>
      </c>
      <c r="I139" s="285">
        <v>0</v>
      </c>
      <c r="J139" s="285">
        <v>0</v>
      </c>
      <c r="K139" s="285">
        <v>0</v>
      </c>
      <c r="L139" s="285">
        <v>0</v>
      </c>
      <c r="M139" s="285">
        <v>0</v>
      </c>
      <c r="N139" s="285">
        <v>0</v>
      </c>
      <c r="O139" s="285">
        <v>0</v>
      </c>
      <c r="P139" s="282"/>
      <c r="Q139" s="277"/>
      <c r="R139" s="285">
        <f>SUM($F139:$Q139)/100</f>
        <v>0.3</v>
      </c>
      <c r="S139" s="282"/>
      <c r="T139" s="283"/>
    </row>
    <row r="140" spans="2:20" ht="19.5" customHeight="1" x14ac:dyDescent="0.25">
      <c r="B140" s="382" t="s">
        <v>1052</v>
      </c>
      <c r="C140" s="384" t="s">
        <v>1091</v>
      </c>
      <c r="D140" s="384"/>
      <c r="E140" s="289"/>
      <c r="F140" s="280">
        <v>10</v>
      </c>
      <c r="G140" s="280">
        <v>30</v>
      </c>
      <c r="H140" s="280">
        <v>20</v>
      </c>
      <c r="I140" s="280">
        <v>40</v>
      </c>
      <c r="J140" s="281">
        <v>10</v>
      </c>
      <c r="K140" s="281">
        <v>10</v>
      </c>
      <c r="L140" s="281">
        <v>0</v>
      </c>
      <c r="M140" s="281">
        <v>0</v>
      </c>
      <c r="N140" s="281">
        <v>0</v>
      </c>
      <c r="O140" s="281">
        <v>0</v>
      </c>
      <c r="P140" s="281"/>
      <c r="Q140" s="281">
        <v>0</v>
      </c>
      <c r="R140" s="281">
        <f t="shared" si="4"/>
        <v>1.2</v>
      </c>
      <c r="S140" s="282"/>
      <c r="T140" s="283"/>
    </row>
    <row r="141" spans="2:20" ht="85.5" customHeight="1" x14ac:dyDescent="0.25">
      <c r="B141" s="383"/>
      <c r="C141" s="384"/>
      <c r="D141" s="384"/>
      <c r="E141" s="291"/>
      <c r="F141" s="285">
        <v>10</v>
      </c>
      <c r="G141" s="285">
        <v>0</v>
      </c>
      <c r="H141" s="285">
        <v>20</v>
      </c>
      <c r="I141" s="285">
        <v>0</v>
      </c>
      <c r="J141" s="285">
        <v>0</v>
      </c>
      <c r="K141" s="285">
        <v>0</v>
      </c>
      <c r="L141" s="285">
        <v>0</v>
      </c>
      <c r="M141" s="285">
        <v>0</v>
      </c>
      <c r="N141" s="285">
        <v>0</v>
      </c>
      <c r="O141" s="285">
        <v>0</v>
      </c>
      <c r="P141" s="282"/>
      <c r="Q141" s="277"/>
      <c r="R141" s="285">
        <f t="shared" si="4"/>
        <v>0.3</v>
      </c>
      <c r="S141" s="282"/>
      <c r="T141" s="283"/>
    </row>
    <row r="142" spans="2:20" ht="19.5" customHeight="1" x14ac:dyDescent="0.25">
      <c r="B142" s="292"/>
      <c r="C142" s="293"/>
      <c r="D142" s="293"/>
      <c r="E142" s="294"/>
      <c r="F142" s="295"/>
      <c r="G142" s="295"/>
      <c r="H142" s="295"/>
      <c r="I142" s="295"/>
      <c r="J142" s="296"/>
      <c r="K142" s="296"/>
      <c r="L142" s="296"/>
      <c r="M142" s="296"/>
      <c r="N142" s="296"/>
      <c r="O142" s="296"/>
      <c r="P142" s="296"/>
      <c r="Q142" s="296"/>
      <c r="R142" s="296"/>
    </row>
    <row r="143" spans="2:20" ht="38.25" customHeight="1" x14ac:dyDescent="0.25">
      <c r="B143" s="292"/>
      <c r="C143" s="297" t="s">
        <v>1053</v>
      </c>
      <c r="D143" s="293"/>
      <c r="E143" s="294"/>
      <c r="F143" s="295"/>
      <c r="G143" s="295"/>
      <c r="H143" s="295"/>
      <c r="I143" s="295"/>
      <c r="J143" s="296"/>
      <c r="K143" s="296"/>
      <c r="L143" s="296"/>
      <c r="M143" s="296"/>
      <c r="N143" s="296"/>
      <c r="O143" s="296"/>
      <c r="P143" s="296"/>
      <c r="Q143" s="296"/>
      <c r="R143" s="296"/>
    </row>
    <row r="144" spans="2:20" ht="27.75" customHeight="1" x14ac:dyDescent="0.25">
      <c r="B144" s="292"/>
      <c r="C144" s="386" t="s">
        <v>1175</v>
      </c>
      <c r="D144" s="386"/>
      <c r="E144" s="386"/>
      <c r="F144" s="386"/>
      <c r="G144" s="386"/>
      <c r="H144" s="386"/>
      <c r="I144" s="386"/>
      <c r="J144" s="386"/>
      <c r="K144" s="296"/>
      <c r="L144" s="296"/>
      <c r="M144" s="296"/>
      <c r="N144" s="296"/>
      <c r="O144" s="296"/>
      <c r="P144" s="296"/>
      <c r="Q144" s="296"/>
      <c r="R144" s="296"/>
    </row>
    <row r="145" spans="2:18" ht="37.5" customHeight="1" x14ac:dyDescent="0.25">
      <c r="B145" s="292"/>
      <c r="C145" s="324" t="s">
        <v>1176</v>
      </c>
      <c r="D145" s="325" t="s">
        <v>1177</v>
      </c>
      <c r="E145" s="387" t="s">
        <v>1178</v>
      </c>
      <c r="F145" s="387"/>
      <c r="G145" s="387"/>
      <c r="H145" s="388" t="s">
        <v>1179</v>
      </c>
      <c r="I145" s="388"/>
      <c r="J145" s="388"/>
      <c r="K145" s="296"/>
      <c r="L145" s="296"/>
      <c r="M145" s="296"/>
      <c r="N145" s="296"/>
      <c r="O145" s="296"/>
      <c r="P145" s="296"/>
      <c r="Q145" s="296"/>
      <c r="R145" s="296"/>
    </row>
    <row r="146" spans="2:18" ht="19.5" customHeight="1" x14ac:dyDescent="0.25">
      <c r="B146" s="292"/>
      <c r="C146" s="293"/>
      <c r="D146" s="293"/>
      <c r="E146" s="294"/>
      <c r="F146" s="295"/>
      <c r="G146" s="295"/>
      <c r="H146" s="295"/>
      <c r="I146" s="295"/>
      <c r="J146" s="296"/>
      <c r="K146" s="296"/>
      <c r="L146" s="296"/>
      <c r="M146" s="296"/>
      <c r="N146" s="296"/>
      <c r="O146" s="296"/>
      <c r="P146" s="296"/>
      <c r="Q146" s="296"/>
      <c r="R146" s="296"/>
    </row>
    <row r="147" spans="2:18" ht="19.5" customHeight="1" x14ac:dyDescent="0.25">
      <c r="B147" s="292"/>
      <c r="C147" s="293"/>
      <c r="D147" s="293"/>
      <c r="E147" s="294"/>
      <c r="F147" s="295"/>
      <c r="G147" s="295"/>
      <c r="H147" s="295"/>
      <c r="I147" s="295"/>
      <c r="J147" s="296"/>
      <c r="K147" s="296"/>
      <c r="L147" s="296"/>
      <c r="M147" s="296"/>
      <c r="N147" s="296"/>
      <c r="O147" s="296"/>
      <c r="P147" s="296"/>
      <c r="Q147" s="296"/>
      <c r="R147" s="296"/>
    </row>
    <row r="148" spans="2:18" ht="19.5" customHeight="1" x14ac:dyDescent="0.25">
      <c r="B148" s="292"/>
      <c r="C148" s="293"/>
      <c r="D148" s="293"/>
      <c r="E148" s="294"/>
      <c r="F148" s="295"/>
      <c r="G148" s="295"/>
      <c r="H148" s="295"/>
      <c r="I148" s="295"/>
      <c r="J148" s="296"/>
      <c r="K148" s="296"/>
      <c r="L148" s="296"/>
      <c r="M148" s="296"/>
      <c r="N148" s="296"/>
      <c r="O148" s="296"/>
      <c r="P148" s="296"/>
      <c r="Q148" s="296"/>
      <c r="R148" s="296"/>
    </row>
    <row r="149" spans="2:18" ht="19.5" customHeight="1" x14ac:dyDescent="0.25">
      <c r="B149" s="292"/>
      <c r="C149" s="293"/>
      <c r="D149" s="293"/>
      <c r="E149" s="294"/>
      <c r="F149" s="295"/>
      <c r="G149" s="295"/>
      <c r="H149" s="295"/>
      <c r="I149" s="295"/>
      <c r="J149" s="296"/>
      <c r="K149" s="296"/>
      <c r="L149" s="296"/>
      <c r="M149" s="296"/>
      <c r="N149" s="296"/>
      <c r="O149" s="296"/>
      <c r="P149" s="296"/>
      <c r="Q149" s="296"/>
      <c r="R149" s="296"/>
    </row>
    <row r="150" spans="2:18" ht="19.5" customHeight="1" x14ac:dyDescent="0.25">
      <c r="B150" s="292"/>
      <c r="C150" s="293"/>
      <c r="D150" s="293"/>
      <c r="E150" s="294"/>
      <c r="F150" s="295"/>
      <c r="G150" s="295"/>
      <c r="H150" s="295"/>
      <c r="I150" s="295"/>
      <c r="J150" s="296"/>
      <c r="K150" s="296"/>
      <c r="L150" s="296"/>
      <c r="M150" s="296"/>
      <c r="N150" s="296"/>
      <c r="O150" s="296"/>
      <c r="P150" s="296"/>
      <c r="Q150" s="296"/>
      <c r="R150" s="296"/>
    </row>
    <row r="151" spans="2:18" ht="19.5" customHeight="1" x14ac:dyDescent="0.25">
      <c r="B151" s="292"/>
      <c r="C151" s="293"/>
      <c r="D151" s="293"/>
      <c r="E151" s="294"/>
      <c r="F151" s="295"/>
      <c r="G151" s="295"/>
      <c r="H151" s="295"/>
      <c r="I151" s="295"/>
      <c r="J151" s="296"/>
      <c r="K151" s="296"/>
      <c r="L151" s="296"/>
      <c r="M151" s="296"/>
      <c r="N151" s="296"/>
      <c r="O151" s="296"/>
      <c r="P151" s="296"/>
      <c r="Q151" s="296"/>
      <c r="R151" s="296"/>
    </row>
    <row r="152" spans="2:18" ht="19.5" customHeight="1" x14ac:dyDescent="0.25">
      <c r="B152" s="292"/>
      <c r="C152" s="293"/>
      <c r="D152" s="293"/>
      <c r="E152" s="294"/>
      <c r="F152" s="295"/>
      <c r="G152" s="295"/>
      <c r="H152" s="295"/>
      <c r="I152" s="295"/>
      <c r="J152" s="296"/>
      <c r="K152" s="296"/>
      <c r="L152" s="296"/>
      <c r="M152" s="296"/>
      <c r="N152" s="296"/>
      <c r="O152" s="296"/>
      <c r="P152" s="296"/>
      <c r="Q152" s="296"/>
      <c r="R152" s="296"/>
    </row>
    <row r="153" spans="2:18" ht="19.5" customHeight="1" x14ac:dyDescent="0.25">
      <c r="B153" s="292"/>
      <c r="C153" s="293"/>
      <c r="D153" s="293"/>
      <c r="E153" s="294"/>
      <c r="F153" s="295"/>
      <c r="G153" s="295"/>
      <c r="H153" s="295"/>
      <c r="I153" s="295"/>
      <c r="J153" s="296"/>
      <c r="K153" s="296"/>
      <c r="L153" s="296"/>
      <c r="M153" s="296"/>
      <c r="N153" s="296"/>
      <c r="O153" s="296"/>
      <c r="P153" s="296"/>
      <c r="Q153" s="296"/>
      <c r="R153" s="296"/>
    </row>
    <row r="154" spans="2:18" ht="19.5" customHeight="1" x14ac:dyDescent="0.25">
      <c r="B154" s="292"/>
      <c r="C154" s="293"/>
      <c r="D154" s="293"/>
      <c r="E154" s="294"/>
      <c r="F154" s="295"/>
      <c r="G154" s="295"/>
      <c r="H154" s="295"/>
      <c r="I154" s="295"/>
      <c r="J154" s="296"/>
      <c r="K154" s="296"/>
      <c r="L154" s="296"/>
      <c r="M154" s="296"/>
      <c r="N154" s="296"/>
      <c r="O154" s="296"/>
      <c r="P154" s="296"/>
      <c r="Q154" s="296"/>
      <c r="R154" s="296"/>
    </row>
    <row r="155" spans="2:18" ht="19.5" customHeight="1" x14ac:dyDescent="0.25">
      <c r="B155" s="292"/>
      <c r="C155" s="293"/>
      <c r="D155" s="293"/>
      <c r="E155" s="294"/>
      <c r="F155" s="295"/>
      <c r="G155" s="295"/>
      <c r="H155" s="295"/>
      <c r="I155" s="295"/>
      <c r="J155" s="296"/>
      <c r="K155" s="296"/>
      <c r="L155" s="296"/>
      <c r="M155" s="296"/>
      <c r="N155" s="296"/>
      <c r="O155" s="296"/>
      <c r="P155" s="296"/>
      <c r="Q155" s="296"/>
      <c r="R155" s="296"/>
    </row>
    <row r="156" spans="2:18" ht="19.5" customHeight="1" x14ac:dyDescent="0.25">
      <c r="B156" s="292"/>
      <c r="C156" s="293"/>
      <c r="D156" s="293"/>
      <c r="E156" s="294"/>
      <c r="F156" s="295"/>
      <c r="G156" s="295"/>
      <c r="H156" s="295"/>
      <c r="I156" s="295"/>
      <c r="J156" s="296"/>
      <c r="K156" s="296"/>
      <c r="L156" s="296"/>
      <c r="M156" s="296"/>
      <c r="N156" s="296"/>
      <c r="O156" s="296"/>
      <c r="P156" s="296"/>
      <c r="Q156" s="296"/>
      <c r="R156" s="296"/>
    </row>
    <row r="157" spans="2:18" ht="19.5" customHeight="1" x14ac:dyDescent="0.25">
      <c r="B157" s="292"/>
      <c r="C157" s="293"/>
      <c r="D157" s="293"/>
      <c r="E157" s="294"/>
      <c r="F157" s="295"/>
      <c r="G157" s="295"/>
      <c r="H157" s="295"/>
      <c r="I157" s="295"/>
      <c r="J157" s="296"/>
      <c r="K157" s="296"/>
      <c r="L157" s="296"/>
      <c r="M157" s="296"/>
      <c r="N157" s="296"/>
      <c r="O157" s="296"/>
      <c r="P157" s="296"/>
      <c r="Q157" s="296"/>
      <c r="R157" s="296"/>
    </row>
    <row r="158" spans="2:18" ht="19.5" customHeight="1" x14ac:dyDescent="0.25">
      <c r="B158" s="292"/>
      <c r="C158" s="293"/>
      <c r="D158" s="293"/>
      <c r="E158" s="294"/>
      <c r="F158" s="295"/>
      <c r="G158" s="295"/>
      <c r="H158" s="295"/>
      <c r="I158" s="295"/>
      <c r="J158" s="296"/>
      <c r="K158" s="296"/>
      <c r="L158" s="296"/>
      <c r="M158" s="296"/>
      <c r="N158" s="296"/>
      <c r="O158" s="296"/>
      <c r="P158" s="296"/>
      <c r="Q158" s="296"/>
      <c r="R158" s="296"/>
    </row>
    <row r="159" spans="2:18" ht="19.5" customHeight="1" x14ac:dyDescent="0.25">
      <c r="B159" s="292"/>
      <c r="C159" s="293"/>
      <c r="D159" s="293"/>
      <c r="E159" s="294"/>
      <c r="F159" s="295"/>
      <c r="G159" s="295"/>
      <c r="H159" s="295"/>
      <c r="I159" s="295"/>
      <c r="J159" s="296"/>
      <c r="K159" s="296"/>
      <c r="L159" s="296"/>
      <c r="M159" s="296"/>
      <c r="N159" s="296"/>
      <c r="O159" s="296"/>
      <c r="P159" s="296"/>
      <c r="Q159" s="296"/>
      <c r="R159" s="296"/>
    </row>
    <row r="160" spans="2:18" ht="19.5" customHeight="1" x14ac:dyDescent="0.25">
      <c r="B160" s="292"/>
      <c r="C160" s="293"/>
      <c r="D160" s="293"/>
      <c r="E160" s="294"/>
      <c r="F160" s="295"/>
      <c r="G160" s="295"/>
      <c r="H160" s="295"/>
      <c r="I160" s="295"/>
      <c r="J160" s="296"/>
      <c r="K160" s="296"/>
      <c r="L160" s="296"/>
      <c r="M160" s="296"/>
      <c r="N160" s="296"/>
      <c r="O160" s="296"/>
      <c r="P160" s="296"/>
      <c r="Q160" s="296"/>
      <c r="R160" s="296"/>
    </row>
    <row r="161" spans="2:18" ht="19.5" customHeight="1" x14ac:dyDescent="0.25">
      <c r="B161" s="292"/>
      <c r="C161" s="293"/>
      <c r="D161" s="293"/>
      <c r="E161" s="294"/>
      <c r="F161" s="295"/>
      <c r="G161" s="295"/>
      <c r="H161" s="295"/>
      <c r="I161" s="295"/>
      <c r="J161" s="296"/>
      <c r="K161" s="296"/>
      <c r="L161" s="296"/>
      <c r="M161" s="296"/>
      <c r="N161" s="296"/>
      <c r="O161" s="296"/>
      <c r="P161" s="296"/>
      <c r="Q161" s="296"/>
      <c r="R161" s="296"/>
    </row>
    <row r="162" spans="2:18" ht="19.5" customHeight="1" x14ac:dyDescent="0.25">
      <c r="B162" s="292"/>
      <c r="C162" s="293"/>
      <c r="D162" s="293"/>
      <c r="E162" s="294"/>
      <c r="F162" s="295"/>
      <c r="G162" s="295"/>
      <c r="H162" s="295"/>
      <c r="I162" s="295"/>
      <c r="J162" s="296"/>
      <c r="K162" s="296"/>
      <c r="L162" s="296"/>
      <c r="M162" s="296"/>
      <c r="N162" s="296"/>
      <c r="O162" s="296"/>
      <c r="P162" s="296"/>
      <c r="Q162" s="296"/>
      <c r="R162" s="296"/>
    </row>
    <row r="163" spans="2:18" ht="19.5" customHeight="1" x14ac:dyDescent="0.25">
      <c r="B163" s="292"/>
      <c r="C163" s="293"/>
      <c r="D163" s="293"/>
      <c r="E163" s="294"/>
      <c r="F163" s="295"/>
      <c r="G163" s="295"/>
      <c r="H163" s="295"/>
      <c r="I163" s="295"/>
      <c r="J163" s="296"/>
      <c r="K163" s="296"/>
      <c r="L163" s="296"/>
      <c r="M163" s="296"/>
      <c r="N163" s="296"/>
      <c r="O163" s="296"/>
      <c r="P163" s="296"/>
      <c r="Q163" s="296"/>
      <c r="R163" s="296"/>
    </row>
    <row r="164" spans="2:18" x14ac:dyDescent="0.25">
      <c r="B164" s="298"/>
      <c r="C164" s="299"/>
      <c r="D164" s="299"/>
      <c r="O164" s="262"/>
    </row>
    <row r="165" spans="2:18" x14ac:dyDescent="0.25">
      <c r="O165" s="262"/>
    </row>
    <row r="166" spans="2:18" x14ac:dyDescent="0.25">
      <c r="O166" s="262"/>
    </row>
    <row r="167" spans="2:18" x14ac:dyDescent="0.25">
      <c r="O167" s="262"/>
    </row>
    <row r="168" spans="2:18" x14ac:dyDescent="0.25">
      <c r="O168" s="262"/>
    </row>
    <row r="169" spans="2:18" x14ac:dyDescent="0.25">
      <c r="O169" s="262"/>
    </row>
    <row r="170" spans="2:18" x14ac:dyDescent="0.25">
      <c r="O170" s="262"/>
    </row>
    <row r="171" spans="2:18" x14ac:dyDescent="0.25">
      <c r="O171" s="262"/>
    </row>
    <row r="172" spans="2:18" x14ac:dyDescent="0.25">
      <c r="O172" s="262"/>
    </row>
    <row r="173" spans="2:18" x14ac:dyDescent="0.25">
      <c r="O173" s="262"/>
    </row>
    <row r="174" spans="2:18" x14ac:dyDescent="0.25">
      <c r="C174" s="237"/>
      <c r="D174" s="237"/>
      <c r="E174" s="237"/>
    </row>
    <row r="175" spans="2:18" x14ac:dyDescent="0.25">
      <c r="C175" s="378" t="s">
        <v>1007</v>
      </c>
      <c r="D175" s="378"/>
      <c r="E175" s="378"/>
      <c r="F175" s="378"/>
      <c r="G175" s="379" t="s">
        <v>1054</v>
      </c>
      <c r="H175" s="379"/>
      <c r="I175" s="379"/>
      <c r="J175" s="379"/>
      <c r="K175" s="379"/>
      <c r="L175" s="379"/>
      <c r="M175" s="379"/>
      <c r="N175" s="379"/>
      <c r="O175" s="379"/>
      <c r="P175" s="379"/>
    </row>
    <row r="176" spans="2:18" x14ac:dyDescent="0.25">
      <c r="C176" s="239"/>
      <c r="D176" s="239"/>
      <c r="E176" s="239"/>
      <c r="F176" s="239"/>
      <c r="G176" s="379"/>
      <c r="H176" s="379"/>
      <c r="I176" s="379"/>
      <c r="J176" s="379"/>
      <c r="K176" s="379"/>
      <c r="L176" s="379"/>
      <c r="M176" s="379"/>
      <c r="N176" s="379"/>
      <c r="O176" s="379"/>
      <c r="P176" s="379"/>
    </row>
    <row r="177" spans="2:16" ht="7.5" customHeight="1" x14ac:dyDescent="0.25">
      <c r="C177" s="239"/>
      <c r="D177" s="239"/>
      <c r="E177" s="239"/>
      <c r="F177" s="239"/>
      <c r="G177" s="240"/>
      <c r="H177" s="240"/>
      <c r="I177" s="240"/>
      <c r="J177" s="240"/>
      <c r="K177" s="240"/>
      <c r="L177" s="240"/>
      <c r="M177" s="240"/>
    </row>
    <row r="178" spans="2:16" ht="15" customHeight="1" x14ac:dyDescent="0.25">
      <c r="C178" s="238" t="s">
        <v>1055</v>
      </c>
      <c r="D178" s="238"/>
      <c r="E178" s="238"/>
      <c r="F178" s="368" t="s">
        <v>1056</v>
      </c>
      <c r="G178" s="368"/>
      <c r="H178" s="368"/>
      <c r="I178" s="368"/>
      <c r="J178" s="368"/>
      <c r="K178" s="368"/>
      <c r="L178" s="368"/>
      <c r="M178" s="368"/>
      <c r="N178" s="368"/>
      <c r="O178" s="368"/>
      <c r="P178" s="368"/>
    </row>
    <row r="179" spans="2:16" x14ac:dyDescent="0.25">
      <c r="C179" s="237"/>
      <c r="D179" s="237"/>
      <c r="E179" s="237"/>
      <c r="F179" s="368"/>
      <c r="G179" s="368"/>
      <c r="H179" s="368"/>
      <c r="I179" s="368"/>
      <c r="J179" s="368"/>
      <c r="K179" s="368"/>
      <c r="L179" s="368"/>
      <c r="M179" s="368"/>
      <c r="N179" s="368"/>
      <c r="O179" s="368"/>
      <c r="P179" s="368"/>
    </row>
    <row r="180" spans="2:16" ht="8.25" customHeight="1" x14ac:dyDescent="0.25">
      <c r="C180" s="237"/>
      <c r="D180" s="237"/>
      <c r="E180" s="237"/>
    </row>
    <row r="181" spans="2:16" x14ac:dyDescent="0.25">
      <c r="F181" s="243" t="s">
        <v>1009</v>
      </c>
      <c r="G181" s="242">
        <v>2019</v>
      </c>
      <c r="H181" s="242"/>
      <c r="I181" s="242"/>
    </row>
    <row r="182" spans="2:16" ht="7.5" customHeight="1" thickBot="1" x14ac:dyDescent="0.3">
      <c r="F182" s="243"/>
      <c r="G182" s="244"/>
      <c r="H182" s="244"/>
      <c r="I182" s="244"/>
    </row>
    <row r="183" spans="2:16" ht="19.5" customHeight="1" thickBot="1" x14ac:dyDescent="0.3">
      <c r="C183" s="369" t="s">
        <v>1057</v>
      </c>
      <c r="D183" s="369"/>
      <c r="E183" s="369"/>
      <c r="F183" s="369"/>
      <c r="G183" s="369"/>
      <c r="H183" s="369"/>
      <c r="I183" s="369"/>
      <c r="J183" s="369"/>
      <c r="K183" s="369"/>
      <c r="L183" s="300"/>
      <c r="M183" s="300"/>
      <c r="O183" s="380" t="s">
        <v>1017</v>
      </c>
      <c r="P183" s="381"/>
    </row>
    <row r="184" spans="2:16" x14ac:dyDescent="0.25">
      <c r="C184" s="301" t="s">
        <v>1058</v>
      </c>
      <c r="D184" s="301"/>
      <c r="E184" s="301"/>
      <c r="F184" s="301" t="s">
        <v>1011</v>
      </c>
      <c r="G184" s="302" t="s">
        <v>1012</v>
      </c>
      <c r="H184" s="302"/>
      <c r="I184" s="302"/>
      <c r="J184" s="302" t="s">
        <v>1013</v>
      </c>
      <c r="K184" s="302" t="s">
        <v>1014</v>
      </c>
      <c r="L184" s="303"/>
      <c r="M184" s="303"/>
    </row>
    <row r="185" spans="2:16" ht="15" customHeight="1" x14ac:dyDescent="0.25">
      <c r="B185" s="231">
        <v>1</v>
      </c>
      <c r="C185" s="304" t="s">
        <v>1059</v>
      </c>
      <c r="D185" s="304"/>
      <c r="E185" s="304"/>
      <c r="F185" s="305">
        <v>9</v>
      </c>
      <c r="G185" s="306"/>
      <c r="H185" s="306"/>
      <c r="I185" s="306"/>
      <c r="J185" s="306"/>
      <c r="K185" s="306"/>
      <c r="L185" s="307"/>
      <c r="M185" s="307"/>
      <c r="O185" s="372" t="s">
        <v>1060</v>
      </c>
      <c r="P185" s="373"/>
    </row>
    <row r="186" spans="2:16" ht="15" customHeight="1" x14ac:dyDescent="0.25">
      <c r="B186" s="231">
        <v>2</v>
      </c>
      <c r="C186" s="304" t="s">
        <v>1061</v>
      </c>
      <c r="D186" s="304"/>
      <c r="E186" s="304"/>
      <c r="F186" s="305">
        <v>3</v>
      </c>
      <c r="G186" s="306"/>
      <c r="H186" s="306"/>
      <c r="I186" s="306"/>
      <c r="J186" s="306"/>
      <c r="K186" s="306"/>
      <c r="L186" s="307"/>
      <c r="M186" s="307"/>
      <c r="O186" s="374"/>
      <c r="P186" s="375"/>
    </row>
    <row r="187" spans="2:16" ht="29.25" customHeight="1" x14ac:dyDescent="0.25">
      <c r="B187" s="231">
        <v>3</v>
      </c>
      <c r="C187" s="250" t="s">
        <v>1062</v>
      </c>
      <c r="D187" s="250"/>
      <c r="E187" s="250"/>
      <c r="F187" s="305">
        <v>59</v>
      </c>
      <c r="G187" s="306"/>
      <c r="H187" s="306"/>
      <c r="I187" s="306"/>
      <c r="J187" s="306"/>
      <c r="K187" s="306"/>
      <c r="L187" s="307"/>
      <c r="M187" s="307"/>
      <c r="O187" s="374"/>
      <c r="P187" s="375"/>
    </row>
    <row r="188" spans="2:16" ht="24" customHeight="1" x14ac:dyDescent="0.25">
      <c r="B188" s="231">
        <v>4</v>
      </c>
      <c r="C188" s="250" t="s">
        <v>1063</v>
      </c>
      <c r="D188" s="250"/>
      <c r="E188" s="250"/>
      <c r="F188" s="305">
        <v>59</v>
      </c>
      <c r="G188" s="306"/>
      <c r="H188" s="306"/>
      <c r="I188" s="306"/>
      <c r="J188" s="306"/>
      <c r="K188" s="306"/>
      <c r="L188" s="307"/>
      <c r="M188" s="307"/>
      <c r="O188" s="374"/>
      <c r="P188" s="375"/>
    </row>
    <row r="189" spans="2:16" ht="37.5" customHeight="1" x14ac:dyDescent="0.25">
      <c r="B189" s="231">
        <v>5</v>
      </c>
      <c r="C189" s="250" t="s">
        <v>1064</v>
      </c>
      <c r="D189" s="250"/>
      <c r="E189" s="250"/>
      <c r="F189" s="305">
        <v>4</v>
      </c>
      <c r="G189" s="306"/>
      <c r="H189" s="306"/>
      <c r="I189" s="306"/>
      <c r="J189" s="306"/>
      <c r="K189" s="306"/>
      <c r="L189" s="307"/>
      <c r="M189" s="307"/>
      <c r="O189" s="374"/>
      <c r="P189" s="375"/>
    </row>
    <row r="190" spans="2:16" ht="39" customHeight="1" x14ac:dyDescent="0.25">
      <c r="B190" s="231">
        <v>6</v>
      </c>
      <c r="C190" s="250" t="s">
        <v>1065</v>
      </c>
      <c r="D190" s="250"/>
      <c r="E190" s="250"/>
      <c r="F190" s="305">
        <v>3</v>
      </c>
      <c r="G190" s="306"/>
      <c r="H190" s="306"/>
      <c r="I190" s="306"/>
      <c r="J190" s="306"/>
      <c r="K190" s="306"/>
      <c r="L190" s="307"/>
      <c r="M190" s="307"/>
      <c r="O190" s="374"/>
      <c r="P190" s="375"/>
    </row>
    <row r="191" spans="2:16" ht="41.25" customHeight="1" x14ac:dyDescent="0.25">
      <c r="B191" s="231">
        <v>7</v>
      </c>
      <c r="C191" s="250" t="s">
        <v>1066</v>
      </c>
      <c r="D191" s="250"/>
      <c r="E191" s="250"/>
      <c r="F191" s="305">
        <v>1</v>
      </c>
      <c r="G191" s="306"/>
      <c r="H191" s="306"/>
      <c r="I191" s="306"/>
      <c r="J191" s="306"/>
      <c r="K191" s="306"/>
      <c r="L191" s="307"/>
      <c r="M191" s="307"/>
      <c r="O191" s="374"/>
      <c r="P191" s="375"/>
    </row>
    <row r="192" spans="2:16" ht="25.5" customHeight="1" x14ac:dyDescent="0.25">
      <c r="B192" s="231">
        <v>8</v>
      </c>
      <c r="C192" s="250" t="s">
        <v>1067</v>
      </c>
      <c r="D192" s="250"/>
      <c r="E192" s="250"/>
      <c r="F192" s="305">
        <v>0</v>
      </c>
      <c r="G192" s="306"/>
      <c r="H192" s="306"/>
      <c r="I192" s="306"/>
      <c r="J192" s="306"/>
      <c r="K192" s="306"/>
      <c r="L192" s="307"/>
      <c r="M192" s="307"/>
      <c r="O192" s="374"/>
      <c r="P192" s="375"/>
    </row>
    <row r="193" spans="2:16" ht="32.25" customHeight="1" x14ac:dyDescent="0.25">
      <c r="B193" s="231">
        <v>9</v>
      </c>
      <c r="C193" s="250" t="s">
        <v>1068</v>
      </c>
      <c r="D193" s="250"/>
      <c r="E193" s="250"/>
      <c r="F193" s="305">
        <v>1</v>
      </c>
      <c r="G193" s="306"/>
      <c r="H193" s="306"/>
      <c r="I193" s="306"/>
      <c r="J193" s="306"/>
      <c r="K193" s="306"/>
      <c r="L193" s="307"/>
      <c r="M193" s="307"/>
      <c r="O193" s="374"/>
      <c r="P193" s="375"/>
    </row>
    <row r="194" spans="2:16" ht="25.5" customHeight="1" x14ac:dyDescent="0.25">
      <c r="B194" s="231">
        <v>10</v>
      </c>
      <c r="C194" s="250" t="s">
        <v>1069</v>
      </c>
      <c r="D194" s="250"/>
      <c r="E194" s="250"/>
      <c r="F194" s="305">
        <v>0</v>
      </c>
      <c r="G194" s="306"/>
      <c r="H194" s="306"/>
      <c r="I194" s="306"/>
      <c r="J194" s="306"/>
      <c r="K194" s="306"/>
      <c r="L194" s="307"/>
      <c r="M194" s="307"/>
      <c r="O194" s="374"/>
      <c r="P194" s="375"/>
    </row>
    <row r="195" spans="2:16" ht="30" customHeight="1" x14ac:dyDescent="0.25">
      <c r="B195" s="231">
        <v>11</v>
      </c>
      <c r="C195" s="250" t="s">
        <v>1070</v>
      </c>
      <c r="D195" s="250"/>
      <c r="E195" s="250"/>
      <c r="F195" s="305">
        <v>5</v>
      </c>
      <c r="G195" s="306"/>
      <c r="H195" s="306"/>
      <c r="I195" s="306"/>
      <c r="J195" s="306"/>
      <c r="K195" s="306"/>
      <c r="L195" s="307"/>
      <c r="M195" s="307"/>
      <c r="O195" s="374"/>
      <c r="P195" s="375"/>
    </row>
    <row r="196" spans="2:16" ht="27" customHeight="1" x14ac:dyDescent="0.25">
      <c r="B196" s="231">
        <v>12</v>
      </c>
      <c r="C196" s="250" t="s">
        <v>1071</v>
      </c>
      <c r="D196" s="250"/>
      <c r="E196" s="250"/>
      <c r="F196" s="305">
        <v>2</v>
      </c>
      <c r="G196" s="306"/>
      <c r="H196" s="306"/>
      <c r="I196" s="306"/>
      <c r="J196" s="306"/>
      <c r="K196" s="306"/>
      <c r="L196" s="307"/>
      <c r="M196" s="307"/>
      <c r="O196" s="374"/>
      <c r="P196" s="375"/>
    </row>
    <row r="197" spans="2:16" ht="24" x14ac:dyDescent="0.25">
      <c r="B197" s="231">
        <v>13</v>
      </c>
      <c r="C197" s="250" t="s">
        <v>1072</v>
      </c>
      <c r="D197" s="250"/>
      <c r="E197" s="250"/>
      <c r="F197" s="305">
        <v>1</v>
      </c>
      <c r="G197" s="306"/>
      <c r="H197" s="306"/>
      <c r="I197" s="306"/>
      <c r="J197" s="306"/>
      <c r="K197" s="306"/>
      <c r="L197" s="307"/>
      <c r="M197" s="307"/>
      <c r="O197" s="374"/>
      <c r="P197" s="375"/>
    </row>
    <row r="198" spans="2:16" ht="26.25" customHeight="1" x14ac:dyDescent="0.25">
      <c r="B198" s="231">
        <v>14</v>
      </c>
      <c r="C198" s="250" t="s">
        <v>1073</v>
      </c>
      <c r="D198" s="250"/>
      <c r="E198" s="250"/>
      <c r="F198" s="305">
        <v>1</v>
      </c>
      <c r="G198" s="306"/>
      <c r="H198" s="306"/>
      <c r="I198" s="306"/>
      <c r="J198" s="306"/>
      <c r="K198" s="306"/>
      <c r="L198" s="307"/>
      <c r="M198" s="307"/>
      <c r="O198" s="374"/>
      <c r="P198" s="375"/>
    </row>
    <row r="199" spans="2:16" ht="38.25" customHeight="1" x14ac:dyDescent="0.25">
      <c r="B199" s="231">
        <v>15</v>
      </c>
      <c r="C199" s="250" t="s">
        <v>1074</v>
      </c>
      <c r="D199" s="250"/>
      <c r="E199" s="250"/>
      <c r="F199" s="305">
        <v>3</v>
      </c>
      <c r="G199" s="306"/>
      <c r="H199" s="306"/>
      <c r="I199" s="306"/>
      <c r="J199" s="306"/>
      <c r="K199" s="306"/>
      <c r="L199" s="307"/>
      <c r="M199" s="307"/>
      <c r="O199" s="374"/>
      <c r="P199" s="375"/>
    </row>
    <row r="200" spans="2:16" ht="42" customHeight="1" x14ac:dyDescent="0.25">
      <c r="B200" s="231">
        <v>16</v>
      </c>
      <c r="C200" s="250" t="s">
        <v>1075</v>
      </c>
      <c r="D200" s="250"/>
      <c r="E200" s="250"/>
      <c r="F200" s="305">
        <v>2</v>
      </c>
      <c r="G200" s="306"/>
      <c r="H200" s="306"/>
      <c r="I200" s="306"/>
      <c r="J200" s="306"/>
      <c r="K200" s="306"/>
      <c r="L200" s="307"/>
      <c r="M200" s="307"/>
      <c r="O200" s="374"/>
      <c r="P200" s="375"/>
    </row>
    <row r="201" spans="2:16" x14ac:dyDescent="0.25">
      <c r="C201" s="301" t="s">
        <v>1076</v>
      </c>
      <c r="D201" s="301"/>
      <c r="E201" s="301"/>
      <c r="F201" s="301">
        <v>0.51600000000000001</v>
      </c>
      <c r="G201" s="301">
        <v>0</v>
      </c>
      <c r="H201" s="301"/>
      <c r="I201" s="301"/>
      <c r="J201" s="301">
        <v>0</v>
      </c>
      <c r="K201" s="301">
        <v>0</v>
      </c>
      <c r="L201" s="308"/>
      <c r="M201" s="308"/>
      <c r="O201" s="376"/>
      <c r="P201" s="377"/>
    </row>
    <row r="202" spans="2:16" x14ac:dyDescent="0.25">
      <c r="O202" s="262"/>
    </row>
    <row r="203" spans="2:16" x14ac:dyDescent="0.25">
      <c r="O203" s="262"/>
    </row>
    <row r="205" spans="2:16" x14ac:dyDescent="0.25">
      <c r="C205" s="237"/>
      <c r="D205" s="237"/>
      <c r="E205" s="237"/>
    </row>
    <row r="206" spans="2:16" x14ac:dyDescent="0.25">
      <c r="C206" s="378" t="s">
        <v>1007</v>
      </c>
      <c r="D206" s="378"/>
      <c r="E206" s="378"/>
      <c r="F206" s="378"/>
      <c r="G206" s="379"/>
      <c r="H206" s="379"/>
      <c r="I206" s="379"/>
      <c r="J206" s="379"/>
      <c r="K206" s="379"/>
      <c r="L206" s="379"/>
      <c r="M206" s="379"/>
      <c r="N206" s="379"/>
      <c r="O206" s="379"/>
      <c r="P206" s="379"/>
    </row>
    <row r="207" spans="2:16" x14ac:dyDescent="0.25">
      <c r="C207" s="239"/>
      <c r="D207" s="239"/>
      <c r="E207" s="239"/>
      <c r="F207" s="239"/>
      <c r="G207" s="379"/>
      <c r="H207" s="379"/>
      <c r="I207" s="379"/>
      <c r="J207" s="379"/>
      <c r="K207" s="379"/>
      <c r="L207" s="379"/>
      <c r="M207" s="379"/>
      <c r="N207" s="379"/>
      <c r="O207" s="379"/>
      <c r="P207" s="379"/>
    </row>
    <row r="208" spans="2:16" x14ac:dyDescent="0.25">
      <c r="C208" s="239"/>
      <c r="D208" s="239"/>
      <c r="E208" s="239"/>
      <c r="F208" s="239"/>
      <c r="G208" s="240"/>
      <c r="H208" s="240"/>
      <c r="I208" s="240"/>
      <c r="J208" s="240"/>
      <c r="K208" s="240"/>
      <c r="L208" s="240"/>
      <c r="M208" s="240"/>
    </row>
    <row r="209" spans="3:16" x14ac:dyDescent="0.25">
      <c r="C209" s="238" t="s">
        <v>1055</v>
      </c>
      <c r="D209" s="238"/>
      <c r="E209" s="238"/>
      <c r="F209" s="368"/>
      <c r="G209" s="368"/>
      <c r="H209" s="368"/>
      <c r="I209" s="368"/>
      <c r="J209" s="368"/>
      <c r="K209" s="368"/>
      <c r="L209" s="368"/>
      <c r="M209" s="368"/>
      <c r="N209" s="368"/>
      <c r="O209" s="368"/>
      <c r="P209" s="368"/>
    </row>
    <row r="210" spans="3:16" x14ac:dyDescent="0.25">
      <c r="C210" s="237"/>
      <c r="D210" s="237"/>
      <c r="E210" s="237"/>
      <c r="F210" s="368"/>
      <c r="G210" s="368"/>
      <c r="H210" s="368"/>
      <c r="I210" s="368"/>
      <c r="J210" s="368"/>
      <c r="K210" s="368"/>
      <c r="L210" s="368"/>
      <c r="M210" s="368"/>
      <c r="N210" s="368"/>
      <c r="O210" s="368"/>
      <c r="P210" s="368"/>
    </row>
    <row r="211" spans="3:16" x14ac:dyDescent="0.25">
      <c r="C211" s="237"/>
      <c r="D211" s="237"/>
      <c r="E211" s="237"/>
    </row>
    <row r="212" spans="3:16" x14ac:dyDescent="0.25">
      <c r="F212" s="243" t="s">
        <v>1009</v>
      </c>
      <c r="G212" s="242">
        <v>2016</v>
      </c>
      <c r="H212" s="242"/>
      <c r="I212" s="242"/>
    </row>
    <row r="213" spans="3:16" ht="15.75" thickBot="1" x14ac:dyDescent="0.3">
      <c r="F213" s="243"/>
      <c r="G213" s="244"/>
      <c r="H213" s="244"/>
      <c r="I213" s="244"/>
    </row>
    <row r="214" spans="3:16" ht="16.5" thickBot="1" x14ac:dyDescent="0.3">
      <c r="C214" s="369" t="s">
        <v>1057</v>
      </c>
      <c r="D214" s="369"/>
      <c r="E214" s="369"/>
      <c r="F214" s="369"/>
      <c r="G214" s="369"/>
      <c r="H214" s="369"/>
      <c r="I214" s="369"/>
      <c r="J214" s="369"/>
      <c r="K214" s="369"/>
      <c r="L214" s="300"/>
      <c r="M214" s="300"/>
      <c r="O214" s="370" t="s">
        <v>1017</v>
      </c>
      <c r="P214" s="371"/>
    </row>
    <row r="215" spans="3:16" x14ac:dyDescent="0.25">
      <c r="C215" s="246" t="s">
        <v>1058</v>
      </c>
      <c r="D215" s="246"/>
      <c r="E215" s="246"/>
      <c r="F215" s="246" t="s">
        <v>1011</v>
      </c>
      <c r="G215" s="309" t="s">
        <v>1012</v>
      </c>
      <c r="H215" s="309"/>
      <c r="I215" s="309"/>
      <c r="J215" s="309" t="s">
        <v>1013</v>
      </c>
      <c r="K215" s="309" t="s">
        <v>1014</v>
      </c>
      <c r="L215" s="310"/>
      <c r="M215" s="310"/>
    </row>
    <row r="216" spans="3:16" x14ac:dyDescent="0.25">
      <c r="C216" s="304" t="s">
        <v>1077</v>
      </c>
      <c r="D216" s="304"/>
      <c r="E216" s="304"/>
      <c r="F216" s="305"/>
      <c r="G216" s="306"/>
      <c r="H216" s="306"/>
      <c r="I216" s="306"/>
      <c r="J216" s="306"/>
      <c r="K216" s="306"/>
      <c r="L216" s="307"/>
      <c r="M216" s="307"/>
      <c r="O216" s="372"/>
      <c r="P216" s="373"/>
    </row>
    <row r="217" spans="3:16" x14ac:dyDescent="0.25">
      <c r="C217" s="304" t="s">
        <v>1078</v>
      </c>
      <c r="D217" s="304"/>
      <c r="E217" s="304"/>
      <c r="F217" s="305"/>
      <c r="G217" s="306"/>
      <c r="H217" s="306"/>
      <c r="I217" s="306"/>
      <c r="J217" s="306"/>
      <c r="K217" s="306"/>
      <c r="L217" s="307"/>
      <c r="M217" s="307"/>
      <c r="O217" s="374"/>
      <c r="P217" s="375"/>
    </row>
    <row r="218" spans="3:16" x14ac:dyDescent="0.25">
      <c r="C218" s="304" t="s">
        <v>1079</v>
      </c>
      <c r="D218" s="304"/>
      <c r="E218" s="304"/>
      <c r="F218" s="305"/>
      <c r="G218" s="306"/>
      <c r="H218" s="306"/>
      <c r="I218" s="306"/>
      <c r="J218" s="306"/>
      <c r="K218" s="306"/>
      <c r="L218" s="307"/>
      <c r="M218" s="307"/>
      <c r="O218" s="374"/>
      <c r="P218" s="375"/>
    </row>
    <row r="219" spans="3:16" x14ac:dyDescent="0.25">
      <c r="C219" s="304" t="s">
        <v>1080</v>
      </c>
      <c r="D219" s="304"/>
      <c r="E219" s="304"/>
      <c r="F219" s="305"/>
      <c r="G219" s="306"/>
      <c r="H219" s="306"/>
      <c r="I219" s="306"/>
      <c r="J219" s="306"/>
      <c r="K219" s="306"/>
      <c r="L219" s="307"/>
      <c r="M219" s="307"/>
      <c r="O219" s="374"/>
      <c r="P219" s="375"/>
    </row>
    <row r="220" spans="3:16" x14ac:dyDescent="0.25">
      <c r="C220" s="311" t="s">
        <v>1076</v>
      </c>
      <c r="D220" s="311"/>
      <c r="E220" s="311"/>
      <c r="F220" s="311">
        <v>0</v>
      </c>
      <c r="G220" s="311">
        <v>0</v>
      </c>
      <c r="H220" s="311"/>
      <c r="I220" s="311"/>
      <c r="J220" s="311">
        <v>0</v>
      </c>
      <c r="K220" s="311">
        <v>0</v>
      </c>
      <c r="L220" s="312"/>
      <c r="M220" s="312"/>
      <c r="O220" s="376"/>
      <c r="P220" s="377"/>
    </row>
    <row r="221" spans="3:16" x14ac:dyDescent="0.25">
      <c r="O221" s="262"/>
    </row>
    <row r="222" spans="3:16" x14ac:dyDescent="0.25">
      <c r="O222" s="262"/>
    </row>
    <row r="224" spans="3:16" x14ac:dyDescent="0.25">
      <c r="C224" s="237"/>
      <c r="D224" s="237"/>
      <c r="E224" s="237"/>
    </row>
    <row r="225" spans="3:16" x14ac:dyDescent="0.25">
      <c r="C225" s="378" t="s">
        <v>1007</v>
      </c>
      <c r="D225" s="378"/>
      <c r="E225" s="378"/>
      <c r="F225" s="378"/>
      <c r="G225" s="379"/>
      <c r="H225" s="379"/>
      <c r="I225" s="379"/>
      <c r="J225" s="379"/>
      <c r="K225" s="379"/>
      <c r="L225" s="379"/>
      <c r="M225" s="379"/>
      <c r="N225" s="379"/>
      <c r="O225" s="379"/>
      <c r="P225" s="379"/>
    </row>
    <row r="226" spans="3:16" x14ac:dyDescent="0.25">
      <c r="C226" s="239"/>
      <c r="D226" s="239"/>
      <c r="E226" s="239"/>
      <c r="F226" s="239"/>
      <c r="G226" s="379"/>
      <c r="H226" s="379"/>
      <c r="I226" s="379"/>
      <c r="J226" s="379"/>
      <c r="K226" s="379"/>
      <c r="L226" s="379"/>
      <c r="M226" s="379"/>
      <c r="N226" s="379"/>
      <c r="O226" s="379"/>
      <c r="P226" s="379"/>
    </row>
    <row r="227" spans="3:16" x14ac:dyDescent="0.25">
      <c r="C227" s="239"/>
      <c r="D227" s="239"/>
      <c r="E227" s="239"/>
      <c r="F227" s="239"/>
      <c r="G227" s="240"/>
      <c r="H227" s="240"/>
      <c r="I227" s="240"/>
      <c r="J227" s="240"/>
      <c r="K227" s="240"/>
      <c r="L227" s="240"/>
      <c r="M227" s="240"/>
    </row>
    <row r="228" spans="3:16" x14ac:dyDescent="0.25">
      <c r="C228" s="238" t="s">
        <v>1055</v>
      </c>
      <c r="D228" s="238"/>
      <c r="E228" s="238"/>
      <c r="F228" s="368"/>
      <c r="G228" s="368"/>
      <c r="H228" s="368"/>
      <c r="I228" s="368"/>
      <c r="J228" s="368"/>
      <c r="K228" s="368"/>
      <c r="L228" s="368"/>
      <c r="M228" s="368"/>
      <c r="N228" s="368"/>
      <c r="O228" s="368"/>
      <c r="P228" s="368"/>
    </row>
    <row r="229" spans="3:16" x14ac:dyDescent="0.25">
      <c r="C229" s="237"/>
      <c r="D229" s="237"/>
      <c r="E229" s="237"/>
      <c r="F229" s="368"/>
      <c r="G229" s="368"/>
      <c r="H229" s="368"/>
      <c r="I229" s="368"/>
      <c r="J229" s="368"/>
      <c r="K229" s="368"/>
      <c r="L229" s="368"/>
      <c r="M229" s="368"/>
      <c r="N229" s="368"/>
      <c r="O229" s="368"/>
      <c r="P229" s="368"/>
    </row>
    <row r="230" spans="3:16" x14ac:dyDescent="0.25">
      <c r="C230" s="237"/>
      <c r="D230" s="237"/>
      <c r="E230" s="237"/>
    </row>
    <row r="231" spans="3:16" x14ac:dyDescent="0.25">
      <c r="F231" s="243" t="s">
        <v>1009</v>
      </c>
      <c r="G231" s="242">
        <v>2016</v>
      </c>
      <c r="H231" s="242"/>
      <c r="I231" s="242"/>
    </row>
    <row r="232" spans="3:16" ht="15.75" thickBot="1" x14ac:dyDescent="0.3">
      <c r="F232" s="243"/>
      <c r="G232" s="244"/>
      <c r="H232" s="244"/>
      <c r="I232" s="244"/>
    </row>
    <row r="233" spans="3:16" ht="16.5" thickBot="1" x14ac:dyDescent="0.3">
      <c r="C233" s="369" t="s">
        <v>1057</v>
      </c>
      <c r="D233" s="369"/>
      <c r="E233" s="369"/>
      <c r="F233" s="369"/>
      <c r="G233" s="369"/>
      <c r="H233" s="369"/>
      <c r="I233" s="369"/>
      <c r="J233" s="369"/>
      <c r="K233" s="369"/>
      <c r="L233" s="300"/>
      <c r="M233" s="300"/>
      <c r="O233" s="370" t="s">
        <v>1017</v>
      </c>
      <c r="P233" s="371"/>
    </row>
    <row r="234" spans="3:16" x14ac:dyDescent="0.25">
      <c r="C234" s="246" t="s">
        <v>1058</v>
      </c>
      <c r="D234" s="246"/>
      <c r="E234" s="246"/>
      <c r="F234" s="246" t="s">
        <v>1011</v>
      </c>
      <c r="G234" s="309" t="s">
        <v>1012</v>
      </c>
      <c r="H234" s="309"/>
      <c r="I234" s="309"/>
      <c r="J234" s="309" t="s">
        <v>1013</v>
      </c>
      <c r="K234" s="309" t="s">
        <v>1014</v>
      </c>
      <c r="L234" s="310"/>
      <c r="M234" s="310"/>
    </row>
    <row r="235" spans="3:16" x14ac:dyDescent="0.25">
      <c r="C235" s="304" t="s">
        <v>1077</v>
      </c>
      <c r="D235" s="304"/>
      <c r="E235" s="304"/>
      <c r="F235" s="305">
        <v>0</v>
      </c>
      <c r="G235" s="306">
        <v>35</v>
      </c>
      <c r="H235" s="306"/>
      <c r="I235" s="306"/>
      <c r="J235" s="306">
        <v>0</v>
      </c>
      <c r="K235" s="306">
        <v>0</v>
      </c>
      <c r="L235" s="307"/>
      <c r="M235" s="307"/>
      <c r="O235" s="372"/>
      <c r="P235" s="373"/>
    </row>
    <row r="236" spans="3:16" x14ac:dyDescent="0.25">
      <c r="C236" s="304" t="s">
        <v>1078</v>
      </c>
      <c r="D236" s="304"/>
      <c r="E236" s="304"/>
      <c r="F236" s="305">
        <v>0</v>
      </c>
      <c r="G236" s="306">
        <v>51</v>
      </c>
      <c r="H236" s="306"/>
      <c r="I236" s="306"/>
      <c r="J236" s="306">
        <v>0</v>
      </c>
      <c r="K236" s="306">
        <v>0</v>
      </c>
      <c r="L236" s="307"/>
      <c r="M236" s="307"/>
      <c r="O236" s="374"/>
      <c r="P236" s="375"/>
    </row>
    <row r="237" spans="3:16" x14ac:dyDescent="0.25">
      <c r="C237" s="304" t="s">
        <v>1079</v>
      </c>
      <c r="D237" s="304"/>
      <c r="E237" s="304"/>
      <c r="F237" s="305"/>
      <c r="G237" s="306"/>
      <c r="H237" s="306"/>
      <c r="I237" s="306"/>
      <c r="J237" s="306"/>
      <c r="K237" s="306"/>
      <c r="L237" s="307"/>
      <c r="M237" s="307"/>
      <c r="O237" s="374"/>
      <c r="P237" s="375"/>
    </row>
    <row r="238" spans="3:16" x14ac:dyDescent="0.25">
      <c r="C238" s="304" t="s">
        <v>1080</v>
      </c>
      <c r="D238" s="304"/>
      <c r="E238" s="304"/>
      <c r="F238" s="305"/>
      <c r="G238" s="306"/>
      <c r="H238" s="306"/>
      <c r="I238" s="306"/>
      <c r="J238" s="306"/>
      <c r="K238" s="306"/>
      <c r="L238" s="307"/>
      <c r="M238" s="307"/>
      <c r="O238" s="374"/>
      <c r="P238" s="375"/>
    </row>
    <row r="239" spans="3:16" x14ac:dyDescent="0.25">
      <c r="C239" s="311" t="s">
        <v>1076</v>
      </c>
      <c r="D239" s="311"/>
      <c r="E239" s="311"/>
      <c r="F239" s="311">
        <v>0</v>
      </c>
      <c r="G239" s="311">
        <v>0</v>
      </c>
      <c r="H239" s="311"/>
      <c r="I239" s="311"/>
      <c r="J239" s="311">
        <v>0</v>
      </c>
      <c r="K239" s="311">
        <v>0</v>
      </c>
      <c r="L239" s="312"/>
      <c r="M239" s="312"/>
      <c r="O239" s="376"/>
      <c r="P239" s="377"/>
    </row>
    <row r="240" spans="3:16" x14ac:dyDescent="0.25">
      <c r="O240" s="262"/>
    </row>
    <row r="241" spans="3:16" x14ac:dyDescent="0.25">
      <c r="O241" s="262"/>
    </row>
    <row r="243" spans="3:16" x14ac:dyDescent="0.25">
      <c r="C243" s="237"/>
      <c r="D243" s="237"/>
      <c r="E243" s="237"/>
    </row>
    <row r="244" spans="3:16" x14ac:dyDescent="0.25">
      <c r="C244" s="378" t="s">
        <v>1007</v>
      </c>
      <c r="D244" s="378"/>
      <c r="E244" s="378"/>
      <c r="F244" s="378"/>
      <c r="G244" s="379"/>
      <c r="H244" s="379"/>
      <c r="I244" s="379"/>
      <c r="J244" s="379"/>
      <c r="K244" s="379"/>
      <c r="L244" s="379"/>
      <c r="M244" s="379"/>
      <c r="N244" s="379"/>
      <c r="O244" s="379"/>
      <c r="P244" s="379"/>
    </row>
    <row r="245" spans="3:16" x14ac:dyDescent="0.25">
      <c r="C245" s="239"/>
      <c r="D245" s="239"/>
      <c r="E245" s="239"/>
      <c r="F245" s="239"/>
      <c r="G245" s="379"/>
      <c r="H245" s="379"/>
      <c r="I245" s="379"/>
      <c r="J245" s="379"/>
      <c r="K245" s="379"/>
      <c r="L245" s="379"/>
      <c r="M245" s="379"/>
      <c r="N245" s="379"/>
      <c r="O245" s="379"/>
      <c r="P245" s="379"/>
    </row>
    <row r="246" spans="3:16" x14ac:dyDescent="0.25">
      <c r="C246" s="239"/>
      <c r="D246" s="239"/>
      <c r="E246" s="239"/>
      <c r="F246" s="239"/>
      <c r="G246" s="240"/>
      <c r="H246" s="240"/>
      <c r="I246" s="240"/>
      <c r="J246" s="240"/>
      <c r="K246" s="240"/>
      <c r="L246" s="240"/>
      <c r="M246" s="240"/>
    </row>
    <row r="247" spans="3:16" x14ac:dyDescent="0.25">
      <c r="C247" s="238" t="s">
        <v>1055</v>
      </c>
      <c r="D247" s="238"/>
      <c r="E247" s="238"/>
      <c r="F247" s="368"/>
      <c r="G247" s="368"/>
      <c r="H247" s="368"/>
      <c r="I247" s="368"/>
      <c r="J247" s="368"/>
      <c r="K247" s="368"/>
      <c r="L247" s="368"/>
      <c r="M247" s="368"/>
      <c r="N247" s="368"/>
      <c r="O247" s="368"/>
      <c r="P247" s="368"/>
    </row>
    <row r="248" spans="3:16" x14ac:dyDescent="0.25">
      <c r="C248" s="237"/>
      <c r="D248" s="237"/>
      <c r="E248" s="237"/>
      <c r="F248" s="368"/>
      <c r="G248" s="368"/>
      <c r="H248" s="368"/>
      <c r="I248" s="368"/>
      <c r="J248" s="368"/>
      <c r="K248" s="368"/>
      <c r="L248" s="368"/>
      <c r="M248" s="368"/>
      <c r="N248" s="368"/>
      <c r="O248" s="368"/>
      <c r="P248" s="368"/>
    </row>
    <row r="249" spans="3:16" x14ac:dyDescent="0.25">
      <c r="C249" s="237"/>
      <c r="D249" s="237"/>
      <c r="E249" s="237"/>
    </row>
    <row r="250" spans="3:16" x14ac:dyDescent="0.25">
      <c r="F250" s="243" t="s">
        <v>1009</v>
      </c>
      <c r="G250" s="242">
        <v>2016</v>
      </c>
      <c r="H250" s="242"/>
      <c r="I250" s="242"/>
    </row>
    <row r="251" spans="3:16" ht="15.75" thickBot="1" x14ac:dyDescent="0.3">
      <c r="F251" s="243"/>
      <c r="G251" s="244"/>
      <c r="H251" s="244"/>
      <c r="I251" s="244"/>
    </row>
    <row r="252" spans="3:16" ht="16.5" thickBot="1" x14ac:dyDescent="0.3">
      <c r="C252" s="369" t="s">
        <v>1057</v>
      </c>
      <c r="D252" s="369"/>
      <c r="E252" s="369"/>
      <c r="F252" s="369"/>
      <c r="G252" s="369"/>
      <c r="H252" s="369"/>
      <c r="I252" s="369"/>
      <c r="J252" s="369"/>
      <c r="K252" s="369"/>
      <c r="L252" s="300"/>
      <c r="M252" s="300"/>
      <c r="O252" s="370" t="s">
        <v>1017</v>
      </c>
      <c r="P252" s="371"/>
    </row>
    <row r="253" spans="3:16" x14ac:dyDescent="0.25">
      <c r="C253" s="246" t="s">
        <v>1058</v>
      </c>
      <c r="D253" s="246"/>
      <c r="E253" s="246"/>
      <c r="F253" s="246" t="s">
        <v>1011</v>
      </c>
      <c r="G253" s="309" t="s">
        <v>1012</v>
      </c>
      <c r="H253" s="309"/>
      <c r="I253" s="309"/>
      <c r="J253" s="309" t="s">
        <v>1013</v>
      </c>
      <c r="K253" s="309" t="s">
        <v>1014</v>
      </c>
      <c r="L253" s="310"/>
      <c r="M253" s="310"/>
    </row>
    <row r="254" spans="3:16" x14ac:dyDescent="0.25">
      <c r="C254" s="304" t="s">
        <v>1077</v>
      </c>
      <c r="D254" s="304"/>
      <c r="E254" s="304"/>
      <c r="F254" s="305">
        <v>0</v>
      </c>
      <c r="G254" s="306">
        <v>35</v>
      </c>
      <c r="H254" s="306"/>
      <c r="I254" s="306"/>
      <c r="J254" s="306">
        <v>0</v>
      </c>
      <c r="K254" s="306">
        <v>0</v>
      </c>
      <c r="L254" s="307"/>
      <c r="M254" s="307"/>
      <c r="O254" s="372"/>
      <c r="P254" s="373"/>
    </row>
    <row r="255" spans="3:16" x14ac:dyDescent="0.25">
      <c r="C255" s="304" t="s">
        <v>1078</v>
      </c>
      <c r="D255" s="304"/>
      <c r="E255" s="304"/>
      <c r="F255" s="305">
        <v>0</v>
      </c>
      <c r="G255" s="306">
        <v>51</v>
      </c>
      <c r="H255" s="306"/>
      <c r="I255" s="306"/>
      <c r="J255" s="306">
        <v>0</v>
      </c>
      <c r="K255" s="306">
        <v>0</v>
      </c>
      <c r="L255" s="307"/>
      <c r="M255" s="307"/>
      <c r="O255" s="374"/>
      <c r="P255" s="375"/>
    </row>
    <row r="256" spans="3:16" x14ac:dyDescent="0.25">
      <c r="C256" s="304" t="s">
        <v>1079</v>
      </c>
      <c r="D256" s="304"/>
      <c r="E256" s="304"/>
      <c r="F256" s="305"/>
      <c r="G256" s="306"/>
      <c r="H256" s="306"/>
      <c r="I256" s="306"/>
      <c r="J256" s="306"/>
      <c r="K256" s="306"/>
      <c r="L256" s="307"/>
      <c r="M256" s="307"/>
      <c r="O256" s="374"/>
      <c r="P256" s="375"/>
    </row>
    <row r="257" spans="3:16" x14ac:dyDescent="0.25">
      <c r="C257" s="304" t="s">
        <v>1080</v>
      </c>
      <c r="D257" s="304"/>
      <c r="E257" s="304"/>
      <c r="F257" s="305"/>
      <c r="G257" s="306"/>
      <c r="H257" s="306"/>
      <c r="I257" s="306"/>
      <c r="J257" s="306"/>
      <c r="K257" s="306"/>
      <c r="L257" s="307"/>
      <c r="M257" s="307"/>
      <c r="O257" s="374"/>
      <c r="P257" s="375"/>
    </row>
    <row r="258" spans="3:16" x14ac:dyDescent="0.25">
      <c r="C258" s="311" t="s">
        <v>1076</v>
      </c>
      <c r="D258" s="311"/>
      <c r="E258" s="311"/>
      <c r="F258" s="311">
        <v>0</v>
      </c>
      <c r="G258" s="311">
        <v>0</v>
      </c>
      <c r="H258" s="311"/>
      <c r="I258" s="311"/>
      <c r="J258" s="311">
        <v>0</v>
      </c>
      <c r="K258" s="311">
        <v>0</v>
      </c>
      <c r="L258" s="312"/>
      <c r="M258" s="312"/>
      <c r="O258" s="376"/>
      <c r="P258" s="377"/>
    </row>
    <row r="259" spans="3:16" x14ac:dyDescent="0.25">
      <c r="O259" s="262"/>
    </row>
    <row r="260" spans="3:16" x14ac:dyDescent="0.25">
      <c r="O260" s="262"/>
    </row>
  </sheetData>
  <mergeCells count="200">
    <mergeCell ref="B2:P2"/>
    <mergeCell ref="F4:P4"/>
    <mergeCell ref="C6:D7"/>
    <mergeCell ref="F6:P7"/>
    <mergeCell ref="C9:D10"/>
    <mergeCell ref="F9:P10"/>
    <mergeCell ref="C14:J14"/>
    <mergeCell ref="L14:P14"/>
    <mergeCell ref="L16:P16"/>
    <mergeCell ref="L17:P24"/>
    <mergeCell ref="C28:E28"/>
    <mergeCell ref="F28:G28"/>
    <mergeCell ref="H28:I28"/>
    <mergeCell ref="J28:L28"/>
    <mergeCell ref="M28:N28"/>
    <mergeCell ref="P28:Q28"/>
    <mergeCell ref="S28:T28"/>
    <mergeCell ref="B29:B33"/>
    <mergeCell ref="C29:E32"/>
    <mergeCell ref="F29:G32"/>
    <mergeCell ref="H29:I32"/>
    <mergeCell ref="J29:L32"/>
    <mergeCell ref="M29:N32"/>
    <mergeCell ref="O29:O32"/>
    <mergeCell ref="P29:Q32"/>
    <mergeCell ref="R29:R32"/>
    <mergeCell ref="O34:O35"/>
    <mergeCell ref="P34:Q37"/>
    <mergeCell ref="R34:R35"/>
    <mergeCell ref="M36:N37"/>
    <mergeCell ref="O36:O37"/>
    <mergeCell ref="R36:R37"/>
    <mergeCell ref="B34:B37"/>
    <mergeCell ref="C34:E37"/>
    <mergeCell ref="F34:G37"/>
    <mergeCell ref="H34:I37"/>
    <mergeCell ref="J34:L37"/>
    <mergeCell ref="M34:N35"/>
    <mergeCell ref="B44:B45"/>
    <mergeCell ref="C44:D45"/>
    <mergeCell ref="B46:B47"/>
    <mergeCell ref="C46:D47"/>
    <mergeCell ref="C48:D48"/>
    <mergeCell ref="C51:D51"/>
    <mergeCell ref="B38:B39"/>
    <mergeCell ref="C38:D39"/>
    <mergeCell ref="B40:B41"/>
    <mergeCell ref="C40:D41"/>
    <mergeCell ref="B42:B43"/>
    <mergeCell ref="C42:D43"/>
    <mergeCell ref="C49:D49"/>
    <mergeCell ref="C50:D50"/>
    <mergeCell ref="O52:O53"/>
    <mergeCell ref="P52:Q55"/>
    <mergeCell ref="R52:R53"/>
    <mergeCell ref="M54:N55"/>
    <mergeCell ref="O54:O55"/>
    <mergeCell ref="R54:R55"/>
    <mergeCell ref="B52:B55"/>
    <mergeCell ref="C52:E55"/>
    <mergeCell ref="F52:G55"/>
    <mergeCell ref="H52:I55"/>
    <mergeCell ref="J52:L55"/>
    <mergeCell ref="M52:N53"/>
    <mergeCell ref="B62:B63"/>
    <mergeCell ref="C62:D63"/>
    <mergeCell ref="B64:B65"/>
    <mergeCell ref="C64:D65"/>
    <mergeCell ref="B66:B67"/>
    <mergeCell ref="C66:D67"/>
    <mergeCell ref="B56:B57"/>
    <mergeCell ref="C56:D57"/>
    <mergeCell ref="B58:B59"/>
    <mergeCell ref="C58:D59"/>
    <mergeCell ref="B60:B61"/>
    <mergeCell ref="C60:D61"/>
    <mergeCell ref="P70:Q73"/>
    <mergeCell ref="R70:R71"/>
    <mergeCell ref="M72:N73"/>
    <mergeCell ref="O72:O73"/>
    <mergeCell ref="R72:R73"/>
    <mergeCell ref="B68:B69"/>
    <mergeCell ref="C68:D69"/>
    <mergeCell ref="B70:B73"/>
    <mergeCell ref="C70:E73"/>
    <mergeCell ref="F70:G73"/>
    <mergeCell ref="H70:I73"/>
    <mergeCell ref="B74:B75"/>
    <mergeCell ref="C74:D75"/>
    <mergeCell ref="B76:B77"/>
    <mergeCell ref="C76:D77"/>
    <mergeCell ref="B78:B79"/>
    <mergeCell ref="C78:D79"/>
    <mergeCell ref="J70:L73"/>
    <mergeCell ref="M70:N71"/>
    <mergeCell ref="O70:O71"/>
    <mergeCell ref="B86:B87"/>
    <mergeCell ref="C86:D87"/>
    <mergeCell ref="B88:B89"/>
    <mergeCell ref="C88:D89"/>
    <mergeCell ref="B90:B91"/>
    <mergeCell ref="B80:B81"/>
    <mergeCell ref="C80:D81"/>
    <mergeCell ref="B82:B83"/>
    <mergeCell ref="C82:D83"/>
    <mergeCell ref="B84:B85"/>
    <mergeCell ref="C84:D85"/>
    <mergeCell ref="P94:Q97"/>
    <mergeCell ref="R94:R95"/>
    <mergeCell ref="M96:N97"/>
    <mergeCell ref="O96:O97"/>
    <mergeCell ref="R96:R97"/>
    <mergeCell ref="B92:B93"/>
    <mergeCell ref="C90:D91"/>
    <mergeCell ref="B94:B97"/>
    <mergeCell ref="C94:E97"/>
    <mergeCell ref="F94:G97"/>
    <mergeCell ref="H94:I97"/>
    <mergeCell ref="B98:B99"/>
    <mergeCell ref="C98:D99"/>
    <mergeCell ref="B100:B101"/>
    <mergeCell ref="C100:D101"/>
    <mergeCell ref="B102:B103"/>
    <mergeCell ref="C102:D103"/>
    <mergeCell ref="J94:L97"/>
    <mergeCell ref="M94:N95"/>
    <mergeCell ref="O94:O95"/>
    <mergeCell ref="B110:B111"/>
    <mergeCell ref="C110:D111"/>
    <mergeCell ref="B112:B113"/>
    <mergeCell ref="C112:D113"/>
    <mergeCell ref="B114:B115"/>
    <mergeCell ref="C114:D115"/>
    <mergeCell ref="B104:B105"/>
    <mergeCell ref="C104:D105"/>
    <mergeCell ref="B106:B107"/>
    <mergeCell ref="C106:D107"/>
    <mergeCell ref="B108:B109"/>
    <mergeCell ref="C108:D109"/>
    <mergeCell ref="J118:L121"/>
    <mergeCell ref="M118:N119"/>
    <mergeCell ref="O118:O119"/>
    <mergeCell ref="P118:Q121"/>
    <mergeCell ref="R118:R119"/>
    <mergeCell ref="M120:N121"/>
    <mergeCell ref="O120:O121"/>
    <mergeCell ref="R120:R121"/>
    <mergeCell ref="B116:B117"/>
    <mergeCell ref="C116:D117"/>
    <mergeCell ref="B118:B121"/>
    <mergeCell ref="C118:E121"/>
    <mergeCell ref="F118:G121"/>
    <mergeCell ref="H118:I121"/>
    <mergeCell ref="B128:B129"/>
    <mergeCell ref="C128:D129"/>
    <mergeCell ref="B130:B131"/>
    <mergeCell ref="C130:D131"/>
    <mergeCell ref="B132:B133"/>
    <mergeCell ref="C132:D133"/>
    <mergeCell ref="B122:B123"/>
    <mergeCell ref="C122:D123"/>
    <mergeCell ref="B124:B125"/>
    <mergeCell ref="C124:D125"/>
    <mergeCell ref="B126:B127"/>
    <mergeCell ref="C126:D127"/>
    <mergeCell ref="C175:F175"/>
    <mergeCell ref="G175:P176"/>
    <mergeCell ref="B140:B141"/>
    <mergeCell ref="C140:D141"/>
    <mergeCell ref="B134:B135"/>
    <mergeCell ref="C134:D135"/>
    <mergeCell ref="B136:B137"/>
    <mergeCell ref="C136:D137"/>
    <mergeCell ref="B138:B139"/>
    <mergeCell ref="C138:D139"/>
    <mergeCell ref="C144:J144"/>
    <mergeCell ref="E145:G145"/>
    <mergeCell ref="H145:J145"/>
    <mergeCell ref="F209:P210"/>
    <mergeCell ref="C214:K214"/>
    <mergeCell ref="O214:P214"/>
    <mergeCell ref="O216:P220"/>
    <mergeCell ref="C225:F225"/>
    <mergeCell ref="G225:P226"/>
    <mergeCell ref="F178:P179"/>
    <mergeCell ref="C183:K183"/>
    <mergeCell ref="O183:P183"/>
    <mergeCell ref="O185:P201"/>
    <mergeCell ref="C206:F206"/>
    <mergeCell ref="G206:P207"/>
    <mergeCell ref="F247:P248"/>
    <mergeCell ref="C252:K252"/>
    <mergeCell ref="O252:P252"/>
    <mergeCell ref="O254:P258"/>
    <mergeCell ref="F228:P229"/>
    <mergeCell ref="C233:K233"/>
    <mergeCell ref="O233:P233"/>
    <mergeCell ref="O235:P239"/>
    <mergeCell ref="C244:F244"/>
    <mergeCell ref="G244:P245"/>
  </mergeCells>
  <dataValidations count="14">
    <dataValidation type="list" allowBlank="1" showInputMessage="1" showErrorMessage="1" sqref="S35 S53 S71 S95 S30 S119">
      <formula1>Tipo</formula1>
    </dataValidation>
    <dataValidation type="list" allowBlank="1" showInputMessage="1" showErrorMessage="1" sqref="S34 S52 S70 S94 S29 S118">
      <formula1>Dimension</formula1>
    </dataValidation>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T37 T55 T73 T97 T32 T121"/>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T35 T53 T71 T95 T30 T119"/>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T34 T52 T70 T94 T29 T118"/>
    <dataValidation type="list" allowBlank="1" showInputMessage="1" showErrorMessage="1" sqref="S36 S72 S54 P38:P52 S31 P34 P56:P70 P29 S96 P74:P94 P98:P118 P122:P141 S120 I142:I143 I146:I163">
      <formula1>Frecuencia</formula1>
    </dataValidation>
    <dataValidation type="decimal" allowBlank="1" showInputMessage="1" showErrorMessage="1" sqref="R38:R52 R74:R94 R34 R29 R56:R70 S74:S93 R98:R117 R122:R141 K142:R163 J142:J143 J146:J163">
      <formula1>0.0001</formula1>
      <formula2>100000000</formula2>
    </dataValidation>
    <dataValidation allowBlank="1" showInputMessage="1" showErrorMessage="1" prompt="Los &quot;valores programados&quot; son los datos numéricos asociados a las variables del indicador en cuestión que permiten calcular la meta del mismo. " sqref="M28 O28"/>
    <dataValidation allowBlank="1" showInputMessage="1" showErrorMessage="1" prompt="Hace referencia a las fuentes de información que pueden _x000a_ser usadas para verificar el alcance de los objetivos." sqref="S28"/>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R28"/>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P28 T36 T54 T72 T96 T31 T120"/>
    <dataValidation allowBlank="1" showInputMessage="1" showErrorMessage="1" prompt="Valores numéricos que se habrán de relacionar con el cálculo del indicador propuesto. _x000a_Manual para el diseño y la construcción de indicadores de Coneval." sqref="J28"/>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28"/>
    <dataValidation allowBlank="1" showInputMessage="1" showErrorMessage="1" prompt="&quot;Resumen Narrativo&quot; u &quot;objetivo&quot; se entiende como el estado deseado luego de la implementación de una intervención pública. " sqref="C28"/>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T217"/>
  <sheetViews>
    <sheetView showGridLines="0" tabSelected="1" topLeftCell="A164" zoomScale="70" zoomScaleNormal="70" workbookViewId="0">
      <selection activeCell="V40" sqref="V40"/>
    </sheetView>
  </sheetViews>
  <sheetFormatPr baseColWidth="10" defaultRowHeight="15" x14ac:dyDescent="0.25"/>
  <cols>
    <col min="1" max="1" width="3" customWidth="1"/>
    <col min="2" max="2" width="16" customWidth="1"/>
    <col min="3" max="3" width="31" customWidth="1"/>
    <col min="4" max="4" width="24.140625" customWidth="1"/>
    <col min="5" max="5" width="8.28515625" customWidth="1"/>
    <col min="6" max="6" width="11.140625" customWidth="1"/>
    <col min="7" max="7" width="13.7109375" customWidth="1"/>
    <col min="8" max="8" width="9.85546875" customWidth="1"/>
    <col min="14" max="14" width="9.5703125" customWidth="1"/>
    <col min="15" max="15" width="11" customWidth="1"/>
    <col min="17" max="17" width="14.5703125" customWidth="1"/>
    <col min="21" max="21" width="2.42578125" customWidth="1"/>
  </cols>
  <sheetData>
    <row r="4" spans="2:20" ht="23.25" hidden="1" x14ac:dyDescent="0.25">
      <c r="B4" s="472" t="s">
        <v>0</v>
      </c>
      <c r="C4" s="472"/>
      <c r="D4" s="472"/>
      <c r="E4" s="472"/>
      <c r="F4" s="472"/>
      <c r="G4" s="472"/>
      <c r="H4" s="517" t="s">
        <v>1186</v>
      </c>
      <c r="I4" s="517"/>
      <c r="J4" s="517"/>
      <c r="K4" s="517"/>
      <c r="L4" s="517"/>
      <c r="M4" s="517"/>
      <c r="N4" s="517"/>
      <c r="O4" s="517"/>
      <c r="P4" s="517"/>
      <c r="Q4" s="233"/>
      <c r="R4" s="235"/>
      <c r="S4" s="233"/>
      <c r="T4" s="233"/>
    </row>
    <row r="5" spans="2:20" s="233" customFormat="1" ht="5.25" customHeight="1" x14ac:dyDescent="0.25">
      <c r="B5" s="236"/>
      <c r="C5" s="236"/>
      <c r="D5" s="236"/>
      <c r="E5" s="236"/>
      <c r="F5" s="236"/>
      <c r="G5" s="236"/>
      <c r="H5" s="236"/>
      <c r="I5" s="236"/>
      <c r="J5" s="236"/>
      <c r="K5" s="236"/>
      <c r="L5" s="236"/>
      <c r="M5" s="236"/>
      <c r="N5" s="236"/>
      <c r="O5" s="236"/>
      <c r="P5" s="236"/>
      <c r="R5" s="235"/>
    </row>
    <row r="6" spans="2:20" s="233" customFormat="1" ht="32.25" customHeight="1" x14ac:dyDescent="0.25">
      <c r="B6" s="530" t="s">
        <v>0</v>
      </c>
      <c r="C6" s="530"/>
      <c r="D6" s="530"/>
      <c r="E6" s="530"/>
      <c r="F6" s="530"/>
      <c r="G6" s="530"/>
      <c r="H6" s="531" t="s">
        <v>1185</v>
      </c>
      <c r="I6" s="531"/>
      <c r="J6" s="531"/>
      <c r="K6" s="531"/>
      <c r="L6" s="531"/>
      <c r="M6" s="531"/>
      <c r="N6" s="531"/>
      <c r="O6" s="531"/>
      <c r="P6" s="531"/>
      <c r="R6" s="235"/>
    </row>
    <row r="7" spans="2:20" ht="23.25" x14ac:dyDescent="0.25">
      <c r="B7" s="236"/>
      <c r="C7" s="236"/>
      <c r="D7" s="236"/>
      <c r="E7" s="236"/>
      <c r="F7" s="236"/>
      <c r="G7" s="236"/>
      <c r="H7" s="236"/>
      <c r="I7" s="236"/>
      <c r="J7" s="236"/>
      <c r="K7" s="236"/>
      <c r="L7" s="236"/>
      <c r="M7" s="236"/>
      <c r="N7" s="236"/>
      <c r="O7" s="236"/>
      <c r="P7" s="236"/>
      <c r="Q7" s="233"/>
      <c r="R7" s="235"/>
      <c r="S7" s="233"/>
      <c r="T7" s="233"/>
    </row>
    <row r="8" spans="2:20" ht="23.25" x14ac:dyDescent="0.25">
      <c r="B8" s="231"/>
      <c r="C8" s="339" t="s">
        <v>1006</v>
      </c>
      <c r="D8" s="237"/>
      <c r="E8" s="237"/>
      <c r="F8" s="472" t="s">
        <v>1081</v>
      </c>
      <c r="G8" s="472"/>
      <c r="H8" s="472"/>
      <c r="I8" s="472"/>
      <c r="J8" s="472"/>
      <c r="K8" s="472"/>
      <c r="L8" s="472"/>
      <c r="M8" s="472"/>
      <c r="N8" s="472"/>
      <c r="O8" s="472"/>
      <c r="P8" s="472"/>
      <c r="Q8" s="233"/>
      <c r="R8" s="233"/>
      <c r="S8" s="233"/>
      <c r="T8" s="233"/>
    </row>
    <row r="9" spans="2:20" x14ac:dyDescent="0.25">
      <c r="B9" s="231"/>
      <c r="C9" s="237"/>
      <c r="D9" s="237"/>
      <c r="E9" s="237"/>
      <c r="F9" s="232"/>
      <c r="G9" s="233"/>
      <c r="H9" s="233"/>
      <c r="I9" s="233"/>
      <c r="J9" s="233"/>
      <c r="K9" s="233"/>
      <c r="L9" s="233"/>
      <c r="M9" s="233"/>
      <c r="N9" s="233"/>
      <c r="O9" s="233"/>
      <c r="P9" s="233"/>
      <c r="Q9" s="233"/>
      <c r="R9" s="233"/>
      <c r="S9" s="233"/>
      <c r="T9" s="233"/>
    </row>
    <row r="10" spans="2:20" x14ac:dyDescent="0.25">
      <c r="B10" s="231"/>
      <c r="C10" s="521" t="s">
        <v>1007</v>
      </c>
      <c r="D10" s="521"/>
      <c r="E10" s="238"/>
      <c r="F10" s="474" t="s">
        <v>1083</v>
      </c>
      <c r="G10" s="474"/>
      <c r="H10" s="474"/>
      <c r="I10" s="474"/>
      <c r="J10" s="474"/>
      <c r="K10" s="474"/>
      <c r="L10" s="474"/>
      <c r="M10" s="474"/>
      <c r="N10" s="474"/>
      <c r="O10" s="474"/>
      <c r="P10" s="474"/>
      <c r="Q10" s="233"/>
      <c r="R10" s="233"/>
      <c r="S10" s="233"/>
      <c r="T10" s="233"/>
    </row>
    <row r="11" spans="2:20" x14ac:dyDescent="0.25">
      <c r="B11" s="231"/>
      <c r="C11" s="521"/>
      <c r="D11" s="521"/>
      <c r="E11" s="239"/>
      <c r="F11" s="474"/>
      <c r="G11" s="474"/>
      <c r="H11" s="474"/>
      <c r="I11" s="474"/>
      <c r="J11" s="474"/>
      <c r="K11" s="474"/>
      <c r="L11" s="474"/>
      <c r="M11" s="474"/>
      <c r="N11" s="474"/>
      <c r="O11" s="474"/>
      <c r="P11" s="474"/>
      <c r="Q11" s="233"/>
      <c r="R11" s="233"/>
      <c r="S11" s="233"/>
      <c r="T11" s="233"/>
    </row>
    <row r="12" spans="2:20" x14ac:dyDescent="0.25">
      <c r="B12" s="231"/>
      <c r="C12" s="239"/>
      <c r="D12" s="239"/>
      <c r="E12" s="239"/>
      <c r="F12" s="239"/>
      <c r="G12" s="240"/>
      <c r="H12" s="240"/>
      <c r="I12" s="240"/>
      <c r="J12" s="240"/>
      <c r="K12" s="240"/>
      <c r="L12" s="240"/>
      <c r="M12" s="240"/>
      <c r="N12" s="233"/>
      <c r="O12" s="233"/>
      <c r="P12" s="233"/>
      <c r="Q12" s="233"/>
      <c r="R12" s="233"/>
      <c r="S12" s="233"/>
      <c r="T12" s="233"/>
    </row>
    <row r="13" spans="2:20" x14ac:dyDescent="0.25">
      <c r="B13" s="231"/>
      <c r="C13" s="522" t="s">
        <v>1008</v>
      </c>
      <c r="D13" s="522"/>
      <c r="E13" s="238"/>
      <c r="F13" s="475" t="s">
        <v>57</v>
      </c>
      <c r="G13" s="475"/>
      <c r="H13" s="475"/>
      <c r="I13" s="475"/>
      <c r="J13" s="475"/>
      <c r="K13" s="475"/>
      <c r="L13" s="475"/>
      <c r="M13" s="475"/>
      <c r="N13" s="475"/>
      <c r="O13" s="475"/>
      <c r="P13" s="475"/>
      <c r="Q13" s="233"/>
      <c r="R13" s="233"/>
      <c r="S13" s="233"/>
      <c r="T13" s="233"/>
    </row>
    <row r="14" spans="2:20" x14ac:dyDescent="0.25">
      <c r="B14" s="231"/>
      <c r="C14" s="522"/>
      <c r="D14" s="522"/>
      <c r="E14" s="237"/>
      <c r="F14" s="475"/>
      <c r="G14" s="475"/>
      <c r="H14" s="475"/>
      <c r="I14" s="475"/>
      <c r="J14" s="475"/>
      <c r="K14" s="475"/>
      <c r="L14" s="475"/>
      <c r="M14" s="475"/>
      <c r="N14" s="475"/>
      <c r="O14" s="475"/>
      <c r="P14" s="475"/>
      <c r="Q14" s="233"/>
      <c r="R14" s="233"/>
      <c r="S14" s="233"/>
      <c r="T14" s="233"/>
    </row>
    <row r="15" spans="2:20" x14ac:dyDescent="0.25">
      <c r="B15" s="231"/>
      <c r="C15" s="237"/>
      <c r="D15" s="237"/>
      <c r="E15" s="237"/>
      <c r="F15" s="232"/>
      <c r="G15" s="233"/>
      <c r="H15" s="233"/>
      <c r="I15" s="233"/>
      <c r="J15" s="233"/>
      <c r="K15" s="233"/>
      <c r="L15" s="233"/>
      <c r="M15" s="233"/>
      <c r="N15" s="233"/>
      <c r="O15" s="233"/>
      <c r="P15" s="233"/>
      <c r="Q15" s="233"/>
      <c r="R15" s="233"/>
      <c r="S15" s="233"/>
      <c r="T15" s="233"/>
    </row>
    <row r="16" spans="2:20" x14ac:dyDescent="0.25">
      <c r="B16" s="231"/>
      <c r="C16" s="232"/>
      <c r="D16" s="232"/>
      <c r="E16" s="232"/>
      <c r="F16" s="239" t="s">
        <v>1009</v>
      </c>
      <c r="G16" s="241">
        <v>2018</v>
      </c>
      <c r="H16" s="241">
        <v>2019</v>
      </c>
      <c r="I16" s="347">
        <v>2020</v>
      </c>
      <c r="J16" s="348">
        <v>2021</v>
      </c>
      <c r="K16" s="233"/>
      <c r="L16" s="233"/>
      <c r="M16" s="233"/>
      <c r="N16" s="233"/>
      <c r="O16" s="233"/>
      <c r="P16" s="233"/>
      <c r="Q16" s="233"/>
      <c r="R16" s="233"/>
      <c r="S16" s="233"/>
      <c r="T16" s="233"/>
    </row>
    <row r="17" spans="2:20" x14ac:dyDescent="0.25">
      <c r="B17" s="231"/>
      <c r="C17" s="232"/>
      <c r="D17" s="232"/>
      <c r="E17" s="232"/>
      <c r="F17" s="243"/>
      <c r="G17" s="244"/>
      <c r="H17" s="244"/>
      <c r="I17" s="244"/>
      <c r="J17" s="233"/>
      <c r="K17" s="233"/>
      <c r="L17" s="233"/>
      <c r="M17" s="233"/>
      <c r="N17" s="233"/>
      <c r="O17" s="233"/>
      <c r="P17" s="233"/>
      <c r="Q17" s="233"/>
      <c r="R17" s="233"/>
      <c r="S17" s="233"/>
      <c r="T17" s="233"/>
    </row>
    <row r="18" spans="2:20" ht="18.75" customHeight="1" x14ac:dyDescent="0.3">
      <c r="B18" s="231"/>
      <c r="C18" s="476" t="s">
        <v>1108</v>
      </c>
      <c r="D18" s="477"/>
      <c r="E18" s="477"/>
      <c r="F18" s="477"/>
      <c r="G18" s="477"/>
      <c r="H18" s="477"/>
      <c r="I18" s="477"/>
      <c r="J18" s="477"/>
      <c r="K18" s="245"/>
      <c r="L18" s="479" t="s">
        <v>1017</v>
      </c>
      <c r="M18" s="479"/>
      <c r="N18" s="479"/>
      <c r="O18" s="479"/>
      <c r="P18" s="479"/>
      <c r="Q18" s="233"/>
      <c r="R18" s="233"/>
      <c r="S18" s="233"/>
      <c r="T18" s="233"/>
    </row>
    <row r="19" spans="2:20" ht="28.5" customHeight="1" x14ac:dyDescent="0.25">
      <c r="B19" s="231"/>
      <c r="C19" s="523" t="s">
        <v>1010</v>
      </c>
      <c r="D19" s="524"/>
      <c r="E19" s="246" t="s">
        <v>1011</v>
      </c>
      <c r="F19" s="246" t="s">
        <v>1012</v>
      </c>
      <c r="G19" s="246" t="s">
        <v>1013</v>
      </c>
      <c r="H19" s="246" t="s">
        <v>1014</v>
      </c>
      <c r="I19" s="246" t="s">
        <v>1015</v>
      </c>
      <c r="J19" s="246" t="s">
        <v>1016</v>
      </c>
      <c r="K19" s="247"/>
      <c r="L19" s="479"/>
      <c r="M19" s="479"/>
      <c r="N19" s="479"/>
      <c r="O19" s="479"/>
      <c r="P19" s="479"/>
      <c r="Q19" s="248"/>
      <c r="R19" s="248"/>
      <c r="S19" s="248"/>
      <c r="T19" s="248"/>
    </row>
    <row r="20" spans="2:20" ht="45.75" customHeight="1" x14ac:dyDescent="0.25">
      <c r="B20" s="249">
        <v>1.1000000000000001</v>
      </c>
      <c r="C20" s="340" t="s">
        <v>756</v>
      </c>
      <c r="D20" s="341" t="s">
        <v>757</v>
      </c>
      <c r="E20" s="338">
        <v>0.23</v>
      </c>
      <c r="F20" s="338">
        <v>0.498</v>
      </c>
      <c r="G20" s="338">
        <v>0.81</v>
      </c>
      <c r="H20" s="642"/>
      <c r="I20" s="642"/>
      <c r="J20" s="642"/>
      <c r="K20" s="247"/>
      <c r="L20" s="444" t="s">
        <v>1184</v>
      </c>
      <c r="M20" s="444"/>
      <c r="N20" s="444"/>
      <c r="O20" s="444"/>
      <c r="P20" s="444"/>
      <c r="Q20" s="248"/>
      <c r="R20" s="248"/>
      <c r="S20" s="248"/>
      <c r="T20" s="248"/>
    </row>
    <row r="21" spans="2:20" ht="70.5" customHeight="1" x14ac:dyDescent="0.25">
      <c r="B21" s="249">
        <v>1.2</v>
      </c>
      <c r="C21" s="342" t="s">
        <v>760</v>
      </c>
      <c r="D21" s="342" t="s">
        <v>761</v>
      </c>
      <c r="E21" s="641">
        <v>0.21</v>
      </c>
      <c r="F21" s="641">
        <v>0.52</v>
      </c>
      <c r="G21" s="641">
        <v>0.875</v>
      </c>
      <c r="H21" s="643"/>
      <c r="I21" s="643"/>
      <c r="J21" s="643"/>
      <c r="K21" s="254"/>
      <c r="L21" s="444"/>
      <c r="M21" s="444"/>
      <c r="N21" s="444"/>
      <c r="O21" s="444"/>
      <c r="P21" s="444"/>
      <c r="Q21" s="255"/>
      <c r="R21" s="255"/>
      <c r="S21" s="255"/>
      <c r="T21" s="255"/>
    </row>
    <row r="22" spans="2:20" ht="68.25" customHeight="1" x14ac:dyDescent="0.25">
      <c r="B22" s="249">
        <v>1.3</v>
      </c>
      <c r="C22" s="343" t="s">
        <v>764</v>
      </c>
      <c r="D22" s="343" t="s">
        <v>765</v>
      </c>
      <c r="E22" s="641">
        <v>0.17</v>
      </c>
      <c r="F22" s="641">
        <v>0.39</v>
      </c>
      <c r="G22" s="641">
        <v>0.66</v>
      </c>
      <c r="H22" s="643"/>
      <c r="I22" s="643"/>
      <c r="J22" s="643"/>
      <c r="K22" s="254"/>
      <c r="L22" s="444"/>
      <c r="M22" s="444"/>
      <c r="N22" s="444"/>
      <c r="O22" s="444"/>
      <c r="P22" s="444"/>
      <c r="Q22" s="255"/>
      <c r="R22" s="255"/>
      <c r="S22" s="255"/>
      <c r="T22" s="255"/>
    </row>
    <row r="23" spans="2:20" ht="45.75" customHeight="1" x14ac:dyDescent="0.25">
      <c r="B23" s="249">
        <v>1.4</v>
      </c>
      <c r="C23" s="342" t="s">
        <v>768</v>
      </c>
      <c r="D23" s="342" t="s">
        <v>769</v>
      </c>
      <c r="E23" s="641">
        <v>0.2</v>
      </c>
      <c r="F23" s="641">
        <v>0.43</v>
      </c>
      <c r="G23" s="641">
        <v>0.71</v>
      </c>
      <c r="H23" s="643"/>
      <c r="I23" s="643"/>
      <c r="J23" s="643"/>
      <c r="K23" s="254"/>
      <c r="L23" s="329"/>
      <c r="M23" s="329"/>
      <c r="N23" s="329"/>
      <c r="O23" s="329"/>
      <c r="P23" s="329"/>
      <c r="Q23" s="255"/>
      <c r="R23" s="255"/>
      <c r="S23" s="255"/>
      <c r="T23" s="255"/>
    </row>
    <row r="24" spans="2:20" ht="63.75" customHeight="1" x14ac:dyDescent="0.25">
      <c r="B24" s="249">
        <v>1.5</v>
      </c>
      <c r="C24" s="343" t="s">
        <v>772</v>
      </c>
      <c r="D24" s="343" t="s">
        <v>773</v>
      </c>
      <c r="E24" s="641">
        <v>0.25</v>
      </c>
      <c r="F24" s="641">
        <v>0.56000000000000005</v>
      </c>
      <c r="G24" s="641">
        <v>0.83299999999999996</v>
      </c>
      <c r="H24" s="643"/>
      <c r="I24" s="643"/>
      <c r="J24" s="643"/>
      <c r="K24" s="254"/>
      <c r="L24" s="329"/>
      <c r="M24" s="329"/>
      <c r="N24" s="329"/>
      <c r="O24" s="329"/>
      <c r="P24" s="329"/>
      <c r="Q24" s="255"/>
      <c r="R24" s="255"/>
      <c r="S24" s="255"/>
      <c r="T24" s="255"/>
    </row>
    <row r="25" spans="2:20" ht="60.75" customHeight="1" x14ac:dyDescent="0.25">
      <c r="B25" s="231"/>
      <c r="C25" s="342" t="s">
        <v>776</v>
      </c>
      <c r="D25" s="342" t="s">
        <v>777</v>
      </c>
      <c r="E25" s="641">
        <v>0.28000000000000003</v>
      </c>
      <c r="F25" s="641">
        <v>0.59</v>
      </c>
      <c r="G25" s="641">
        <v>0.96</v>
      </c>
      <c r="H25" s="643"/>
      <c r="I25" s="643"/>
      <c r="J25" s="643"/>
      <c r="K25" s="254"/>
      <c r="L25" s="329"/>
      <c r="M25" s="329"/>
      <c r="N25" s="329"/>
      <c r="O25" s="329"/>
      <c r="P25" s="329"/>
      <c r="Q25" s="255"/>
      <c r="R25" s="255"/>
      <c r="S25" s="255"/>
      <c r="T25" s="255"/>
    </row>
    <row r="26" spans="2:20" x14ac:dyDescent="0.25">
      <c r="B26" s="249"/>
      <c r="C26" s="332"/>
      <c r="D26" s="333"/>
      <c r="E26" s="334"/>
      <c r="F26" s="334"/>
      <c r="G26" s="334"/>
      <c r="H26" s="334"/>
      <c r="I26" s="334"/>
      <c r="J26" s="335"/>
      <c r="K26" s="254"/>
      <c r="L26" s="329"/>
      <c r="M26" s="329"/>
      <c r="N26" s="329"/>
      <c r="O26" s="329"/>
      <c r="P26" s="329"/>
      <c r="Q26" s="255"/>
      <c r="R26" s="255"/>
      <c r="S26" s="255"/>
      <c r="T26" s="255"/>
    </row>
    <row r="27" spans="2:20" x14ac:dyDescent="0.25">
      <c r="B27" s="249"/>
      <c r="C27" s="332"/>
      <c r="D27" s="333"/>
      <c r="E27" s="334"/>
      <c r="F27" s="334"/>
      <c r="G27" s="334"/>
      <c r="H27" s="334"/>
      <c r="I27" s="335"/>
      <c r="J27" s="334"/>
      <c r="K27" s="254"/>
      <c r="L27" s="329"/>
      <c r="M27" s="329"/>
      <c r="N27" s="329"/>
      <c r="O27" s="329"/>
      <c r="P27" s="329"/>
      <c r="Q27" s="255"/>
      <c r="R27" s="255"/>
      <c r="S27" s="255"/>
      <c r="T27" s="255"/>
    </row>
    <row r="28" spans="2:20" x14ac:dyDescent="0.25">
      <c r="B28" s="249"/>
      <c r="C28" s="332"/>
      <c r="D28" s="333"/>
      <c r="E28" s="334"/>
      <c r="F28" s="334"/>
      <c r="G28" s="334"/>
      <c r="H28" s="334"/>
      <c r="I28" s="334"/>
      <c r="J28" s="335"/>
      <c r="K28" s="254"/>
      <c r="L28" s="329"/>
      <c r="M28" s="329"/>
      <c r="N28" s="329"/>
      <c r="O28" s="329"/>
      <c r="P28" s="329"/>
      <c r="Q28" s="255"/>
      <c r="R28" s="255"/>
      <c r="S28" s="255"/>
      <c r="T28" s="255"/>
    </row>
    <row r="29" spans="2:20" ht="23.25" customHeight="1" x14ac:dyDescent="0.25">
      <c r="B29" s="231"/>
      <c r="C29" s="330" t="s">
        <v>1019</v>
      </c>
      <c r="D29" s="331"/>
      <c r="E29" s="644">
        <f>(E24+E23+E22+E21+E25)/5</f>
        <v>0.22199999999999998</v>
      </c>
      <c r="F29" s="644">
        <f t="shared" ref="F29:G29" si="0">(F24+F23+F22+F21+F25)/5</f>
        <v>0.49799999999999994</v>
      </c>
      <c r="G29" s="644">
        <f t="shared" si="0"/>
        <v>0.8076000000000001</v>
      </c>
      <c r="H29" s="346">
        <f t="shared" ref="F29:J29" si="1">(H24+H23+H22+H21+H25)/5</f>
        <v>0</v>
      </c>
      <c r="I29" s="346">
        <f t="shared" si="1"/>
        <v>0</v>
      </c>
      <c r="J29" s="346">
        <f t="shared" si="1"/>
        <v>0</v>
      </c>
      <c r="K29" s="261"/>
      <c r="L29" s="255"/>
      <c r="M29" s="255"/>
      <c r="N29" s="255"/>
      <c r="O29" s="255"/>
      <c r="P29" s="255"/>
      <c r="Q29" s="255"/>
      <c r="R29" s="255"/>
      <c r="S29" s="255"/>
      <c r="T29" s="255"/>
    </row>
    <row r="30" spans="2:20" x14ac:dyDescent="0.25">
      <c r="B30" s="231"/>
      <c r="C30" s="232"/>
      <c r="D30" s="232"/>
      <c r="E30" s="232"/>
      <c r="F30" s="232"/>
      <c r="G30" s="233"/>
      <c r="H30" s="233"/>
      <c r="I30" s="233"/>
      <c r="J30" s="233"/>
      <c r="K30" s="233"/>
      <c r="L30" s="233"/>
      <c r="M30" s="233"/>
      <c r="N30" s="233"/>
      <c r="O30" s="262"/>
      <c r="P30" s="233"/>
      <c r="Q30" s="233"/>
      <c r="R30" s="233"/>
      <c r="S30" s="233"/>
      <c r="T30" s="233"/>
    </row>
    <row r="31" spans="2:20" x14ac:dyDescent="0.25">
      <c r="B31" s="231"/>
      <c r="C31" s="232"/>
      <c r="D31" s="232"/>
      <c r="E31" s="232"/>
      <c r="F31" s="232"/>
      <c r="G31" s="233"/>
      <c r="H31" s="233"/>
      <c r="I31" s="233"/>
      <c r="J31" s="233"/>
      <c r="K31" s="233"/>
      <c r="L31" s="233"/>
      <c r="M31" s="233"/>
      <c r="N31" s="233"/>
      <c r="O31" s="262"/>
      <c r="P31" s="233"/>
      <c r="Q31" s="233"/>
      <c r="R31" s="233"/>
      <c r="S31" s="233"/>
      <c r="T31" s="233"/>
    </row>
    <row r="32" spans="2:20" ht="63.75" x14ac:dyDescent="0.25">
      <c r="B32" s="263"/>
      <c r="C32" s="445" t="s">
        <v>1020</v>
      </c>
      <c r="D32" s="446"/>
      <c r="E32" s="447"/>
      <c r="F32" s="448" t="s">
        <v>9</v>
      </c>
      <c r="G32" s="448"/>
      <c r="H32" s="449" t="s">
        <v>10</v>
      </c>
      <c r="I32" s="450"/>
      <c r="J32" s="448" t="s">
        <v>13</v>
      </c>
      <c r="K32" s="448"/>
      <c r="L32" s="448"/>
      <c r="M32" s="451" t="s">
        <v>14</v>
      </c>
      <c r="N32" s="451"/>
      <c r="O32" s="319" t="s">
        <v>15</v>
      </c>
      <c r="P32" s="451" t="s">
        <v>16</v>
      </c>
      <c r="Q32" s="451"/>
      <c r="R32" s="319" t="s">
        <v>1021</v>
      </c>
      <c r="S32" s="452" t="s">
        <v>1022</v>
      </c>
      <c r="T32" s="453"/>
    </row>
    <row r="33" spans="2:20" ht="38.25" customHeight="1" x14ac:dyDescent="0.25">
      <c r="B33" s="382" t="s">
        <v>1023</v>
      </c>
      <c r="C33" s="454" t="s">
        <v>756</v>
      </c>
      <c r="D33" s="454"/>
      <c r="E33" s="454"/>
      <c r="F33" s="457" t="s">
        <v>757</v>
      </c>
      <c r="G33" s="457"/>
      <c r="H33" s="457" t="s">
        <v>1082</v>
      </c>
      <c r="I33" s="457"/>
      <c r="J33" s="460" t="s">
        <v>758</v>
      </c>
      <c r="K33" s="460"/>
      <c r="L33" s="460"/>
      <c r="M33" s="463">
        <v>0</v>
      </c>
      <c r="N33" s="463"/>
      <c r="O33" s="463">
        <f>0.2*(O38)+0.1*(O59)+0.2*(O79)+0.2*(O102)+0.3*(O135)</f>
        <v>325.60000000000002</v>
      </c>
      <c r="P33" s="518" t="s">
        <v>73</v>
      </c>
      <c r="Q33" s="518"/>
      <c r="R33" s="598">
        <f>M33/O33</f>
        <v>0</v>
      </c>
      <c r="S33" s="265" t="s">
        <v>70</v>
      </c>
      <c r="T33" s="266" t="s">
        <v>11</v>
      </c>
    </row>
    <row r="34" spans="2:20" ht="35.25" customHeight="1" x14ac:dyDescent="0.25">
      <c r="B34" s="383"/>
      <c r="C34" s="455"/>
      <c r="D34" s="455"/>
      <c r="E34" s="455"/>
      <c r="F34" s="458"/>
      <c r="G34" s="458"/>
      <c r="H34" s="458"/>
      <c r="I34" s="458"/>
      <c r="J34" s="461"/>
      <c r="K34" s="461"/>
      <c r="L34" s="461"/>
      <c r="M34" s="464"/>
      <c r="N34" s="464"/>
      <c r="O34" s="464"/>
      <c r="P34" s="519"/>
      <c r="Q34" s="519"/>
      <c r="R34" s="599"/>
      <c r="S34" s="265" t="s">
        <v>35</v>
      </c>
      <c r="T34" s="266" t="s">
        <v>12</v>
      </c>
    </row>
    <row r="35" spans="2:20" ht="30.75" customHeight="1" x14ac:dyDescent="0.25">
      <c r="B35" s="383"/>
      <c r="C35" s="455"/>
      <c r="D35" s="455"/>
      <c r="E35" s="455"/>
      <c r="F35" s="458"/>
      <c r="G35" s="458"/>
      <c r="H35" s="458"/>
      <c r="I35" s="458"/>
      <c r="J35" s="461"/>
      <c r="K35" s="461"/>
      <c r="L35" s="461"/>
      <c r="M35" s="528">
        <f>(M40+M61+M81+M104+M137)/5</f>
        <v>5.9240000000000004</v>
      </c>
      <c r="N35" s="528"/>
      <c r="O35" s="464">
        <f>(O40+O61+O81+O104+O137)/5</f>
        <v>7</v>
      </c>
      <c r="P35" s="519"/>
      <c r="Q35" s="519"/>
      <c r="R35" s="600">
        <f>M35/O35</f>
        <v>0.84628571428571431</v>
      </c>
      <c r="S35" s="267" t="s">
        <v>73</v>
      </c>
      <c r="T35" s="266" t="s">
        <v>16</v>
      </c>
    </row>
    <row r="36" spans="2:20" ht="25.5" x14ac:dyDescent="0.25">
      <c r="B36" s="383"/>
      <c r="C36" s="456"/>
      <c r="D36" s="456"/>
      <c r="E36" s="456"/>
      <c r="F36" s="459"/>
      <c r="G36" s="459"/>
      <c r="H36" s="459"/>
      <c r="I36" s="459"/>
      <c r="J36" s="462"/>
      <c r="K36" s="462"/>
      <c r="L36" s="462"/>
      <c r="M36" s="529"/>
      <c r="N36" s="529"/>
      <c r="O36" s="465"/>
      <c r="P36" s="520"/>
      <c r="Q36" s="520"/>
      <c r="R36" s="601"/>
      <c r="S36" s="268" t="s">
        <v>38</v>
      </c>
      <c r="T36" s="266" t="s">
        <v>17</v>
      </c>
    </row>
    <row r="37" spans="2:20" ht="30" customHeight="1" x14ac:dyDescent="0.25">
      <c r="B37" s="432"/>
      <c r="C37" s="525" t="s">
        <v>1024</v>
      </c>
      <c r="D37" s="526"/>
      <c r="E37" s="527"/>
      <c r="F37" s="272" t="s">
        <v>1188</v>
      </c>
      <c r="G37" s="272" t="s">
        <v>1187</v>
      </c>
      <c r="H37" s="273" t="s">
        <v>1189</v>
      </c>
      <c r="I37" s="272" t="s">
        <v>1190</v>
      </c>
      <c r="J37" s="272" t="s">
        <v>1191</v>
      </c>
      <c r="K37" s="272" t="s">
        <v>1192</v>
      </c>
      <c r="L37" s="273" t="s">
        <v>1193</v>
      </c>
      <c r="M37" s="272" t="s">
        <v>1194</v>
      </c>
      <c r="N37" s="272" t="s">
        <v>1195</v>
      </c>
      <c r="O37" s="272" t="s">
        <v>1196</v>
      </c>
      <c r="P37" s="273" t="s">
        <v>1197</v>
      </c>
      <c r="Q37" s="273" t="s">
        <v>1198</v>
      </c>
      <c r="R37" s="273"/>
      <c r="S37" s="274"/>
      <c r="T37" s="274"/>
    </row>
    <row r="38" spans="2:20" ht="50.25" customHeight="1" x14ac:dyDescent="0.25">
      <c r="B38" s="382" t="s">
        <v>66</v>
      </c>
      <c r="C38" s="400" t="s">
        <v>760</v>
      </c>
      <c r="D38" s="401"/>
      <c r="E38" s="402"/>
      <c r="F38" s="409" t="s">
        <v>761</v>
      </c>
      <c r="G38" s="409"/>
      <c r="H38" s="409" t="s">
        <v>762</v>
      </c>
      <c r="I38" s="409"/>
      <c r="J38" s="390" t="s">
        <v>1183</v>
      </c>
      <c r="K38" s="390"/>
      <c r="L38" s="390"/>
      <c r="M38" s="391">
        <v>0</v>
      </c>
      <c r="N38" s="391"/>
      <c r="O38" s="391">
        <v>6</v>
      </c>
      <c r="P38" s="603" t="s">
        <v>79</v>
      </c>
      <c r="Q38" s="603"/>
      <c r="R38" s="442">
        <f>M38/O38</f>
        <v>0</v>
      </c>
      <c r="S38" s="275" t="s">
        <v>70</v>
      </c>
      <c r="T38" s="276" t="s">
        <v>11</v>
      </c>
    </row>
    <row r="39" spans="2:20" ht="34.5" customHeight="1" x14ac:dyDescent="0.25">
      <c r="B39" s="383"/>
      <c r="C39" s="403"/>
      <c r="D39" s="404"/>
      <c r="E39" s="405"/>
      <c r="F39" s="409"/>
      <c r="G39" s="409"/>
      <c r="H39" s="409"/>
      <c r="I39" s="409"/>
      <c r="J39" s="390"/>
      <c r="K39" s="390"/>
      <c r="L39" s="390"/>
      <c r="M39" s="391"/>
      <c r="N39" s="391"/>
      <c r="O39" s="391"/>
      <c r="P39" s="603"/>
      <c r="Q39" s="603"/>
      <c r="R39" s="442"/>
      <c r="S39" s="275" t="s">
        <v>71</v>
      </c>
      <c r="T39" s="276" t="s">
        <v>12</v>
      </c>
    </row>
    <row r="40" spans="2:20" ht="36.75" customHeight="1" x14ac:dyDescent="0.25">
      <c r="B40" s="383"/>
      <c r="C40" s="403"/>
      <c r="D40" s="404"/>
      <c r="E40" s="405"/>
      <c r="F40" s="409"/>
      <c r="G40" s="409"/>
      <c r="H40" s="409"/>
      <c r="I40" s="409"/>
      <c r="J40" s="390"/>
      <c r="K40" s="390"/>
      <c r="L40" s="390"/>
      <c r="M40" s="443">
        <f>R43+R45</f>
        <v>1.75</v>
      </c>
      <c r="N40" s="443"/>
      <c r="O40" s="640">
        <f>R42+R44</f>
        <v>2</v>
      </c>
      <c r="P40" s="603"/>
      <c r="Q40" s="603"/>
      <c r="R40" s="415">
        <f>M40/O40</f>
        <v>0.875</v>
      </c>
      <c r="S40" s="277" t="s">
        <v>73</v>
      </c>
      <c r="T40" s="276" t="s">
        <v>16</v>
      </c>
    </row>
    <row r="41" spans="2:20" ht="43.5" customHeight="1" x14ac:dyDescent="0.25">
      <c r="B41" s="432"/>
      <c r="C41" s="406"/>
      <c r="D41" s="407"/>
      <c r="E41" s="408"/>
      <c r="F41" s="409"/>
      <c r="G41" s="409"/>
      <c r="H41" s="409"/>
      <c r="I41" s="409"/>
      <c r="J41" s="390"/>
      <c r="K41" s="390"/>
      <c r="L41" s="390"/>
      <c r="M41" s="443"/>
      <c r="N41" s="443"/>
      <c r="O41" s="640"/>
      <c r="P41" s="603"/>
      <c r="Q41" s="603"/>
      <c r="R41" s="415"/>
      <c r="S41" s="278" t="s">
        <v>86</v>
      </c>
      <c r="T41" s="276" t="s">
        <v>17</v>
      </c>
    </row>
    <row r="42" spans="2:20" ht="43.5" customHeight="1" x14ac:dyDescent="0.25">
      <c r="B42" s="634" t="s">
        <v>74</v>
      </c>
      <c r="C42" s="493" t="s">
        <v>1228</v>
      </c>
      <c r="D42" s="494"/>
      <c r="E42" s="610" t="s">
        <v>1037</v>
      </c>
      <c r="F42" s="280">
        <v>25</v>
      </c>
      <c r="G42" s="280">
        <v>25</v>
      </c>
      <c r="H42" s="280">
        <v>25</v>
      </c>
      <c r="I42" s="280">
        <v>25</v>
      </c>
      <c r="J42" s="281">
        <v>0</v>
      </c>
      <c r="K42" s="281">
        <v>0</v>
      </c>
      <c r="L42" s="281">
        <v>0</v>
      </c>
      <c r="M42" s="281">
        <v>0</v>
      </c>
      <c r="N42" s="281">
        <v>0</v>
      </c>
      <c r="O42" s="281">
        <v>0</v>
      </c>
      <c r="P42" s="281">
        <v>0</v>
      </c>
      <c r="Q42" s="281">
        <v>0</v>
      </c>
      <c r="R42" s="281">
        <f>SUM($F42:$Q42)/100</f>
        <v>1</v>
      </c>
      <c r="S42" s="618"/>
      <c r="T42" s="619"/>
    </row>
    <row r="43" spans="2:20" ht="74.25" customHeight="1" x14ac:dyDescent="0.25">
      <c r="B43" s="635"/>
      <c r="C43" s="495"/>
      <c r="D43" s="496"/>
      <c r="E43" s="611" t="s">
        <v>1038</v>
      </c>
      <c r="F43" s="285">
        <v>25</v>
      </c>
      <c r="G43" s="285">
        <v>25</v>
      </c>
      <c r="H43" s="285">
        <v>10</v>
      </c>
      <c r="I43" s="285">
        <v>25</v>
      </c>
      <c r="J43" s="285">
        <v>0</v>
      </c>
      <c r="K43" s="285">
        <v>0</v>
      </c>
      <c r="L43" s="285">
        <v>0</v>
      </c>
      <c r="M43" s="285">
        <v>0</v>
      </c>
      <c r="N43" s="285">
        <v>0</v>
      </c>
      <c r="O43" s="285">
        <v>0</v>
      </c>
      <c r="P43" s="277">
        <v>0</v>
      </c>
      <c r="Q43" s="285">
        <v>0</v>
      </c>
      <c r="R43" s="285">
        <f t="shared" ref="R42:R43" si="2">SUM($F43:$Q43)/100</f>
        <v>0.85</v>
      </c>
      <c r="S43" s="620"/>
      <c r="T43" s="621"/>
    </row>
    <row r="44" spans="2:20" ht="43.5" customHeight="1" x14ac:dyDescent="0.25">
      <c r="B44" s="513" t="s">
        <v>81</v>
      </c>
      <c r="C44" s="493" t="s">
        <v>1227</v>
      </c>
      <c r="D44" s="494"/>
      <c r="E44" s="610" t="s">
        <v>1037</v>
      </c>
      <c r="F44" s="280">
        <v>25</v>
      </c>
      <c r="G44" s="280">
        <v>25</v>
      </c>
      <c r="H44" s="280">
        <v>25</v>
      </c>
      <c r="I44" s="280">
        <v>25</v>
      </c>
      <c r="J44" s="281">
        <v>0</v>
      </c>
      <c r="K44" s="281">
        <v>0</v>
      </c>
      <c r="L44" s="281">
        <v>0</v>
      </c>
      <c r="M44" s="281">
        <v>0</v>
      </c>
      <c r="N44" s="281">
        <v>0</v>
      </c>
      <c r="O44" s="281">
        <v>0</v>
      </c>
      <c r="P44" s="281">
        <v>0</v>
      </c>
      <c r="Q44" s="281">
        <v>0</v>
      </c>
      <c r="R44" s="281">
        <f>SUM($F44:$Q44)/100</f>
        <v>1</v>
      </c>
      <c r="S44" s="620"/>
      <c r="T44" s="621"/>
    </row>
    <row r="45" spans="2:20" ht="98.25" customHeight="1" x14ac:dyDescent="0.25">
      <c r="B45" s="514"/>
      <c r="C45" s="495"/>
      <c r="D45" s="496"/>
      <c r="E45" s="611" t="s">
        <v>1038</v>
      </c>
      <c r="F45" s="285">
        <v>25</v>
      </c>
      <c r="G45" s="285">
        <v>25</v>
      </c>
      <c r="H45" s="285">
        <v>25</v>
      </c>
      <c r="I45" s="285">
        <v>15</v>
      </c>
      <c r="J45" s="285">
        <v>0</v>
      </c>
      <c r="K45" s="285">
        <v>0</v>
      </c>
      <c r="L45" s="285">
        <v>0</v>
      </c>
      <c r="M45" s="285">
        <v>0</v>
      </c>
      <c r="N45" s="285">
        <v>0</v>
      </c>
      <c r="O45" s="285">
        <v>0</v>
      </c>
      <c r="P45" s="277">
        <v>0</v>
      </c>
      <c r="Q45" s="285">
        <v>0</v>
      </c>
      <c r="R45" s="285">
        <f t="shared" ref="R45" si="3">SUM($F45:$Q45)/100</f>
        <v>0.9</v>
      </c>
      <c r="S45" s="622"/>
      <c r="T45" s="623"/>
    </row>
    <row r="46" spans="2:20" ht="272.25" hidden="1" customHeight="1" x14ac:dyDescent="0.25">
      <c r="B46" s="382" t="s">
        <v>74</v>
      </c>
      <c r="C46" s="503" t="s">
        <v>1137</v>
      </c>
      <c r="D46" s="504"/>
      <c r="E46" s="326" t="s">
        <v>1037</v>
      </c>
      <c r="F46" s="280">
        <v>10</v>
      </c>
      <c r="G46" s="280">
        <v>20</v>
      </c>
      <c r="H46" s="280">
        <v>15</v>
      </c>
      <c r="I46" s="280">
        <v>10</v>
      </c>
      <c r="J46" s="281">
        <v>10</v>
      </c>
      <c r="K46" s="281">
        <v>10</v>
      </c>
      <c r="L46" s="281">
        <v>5</v>
      </c>
      <c r="M46" s="281">
        <v>5</v>
      </c>
      <c r="N46" s="281">
        <v>5</v>
      </c>
      <c r="O46" s="281">
        <v>5</v>
      </c>
      <c r="P46" s="281">
        <v>5</v>
      </c>
      <c r="Q46" s="281">
        <v>0</v>
      </c>
      <c r="R46" s="281">
        <f>SUM(F46:Q46)/100</f>
        <v>1</v>
      </c>
      <c r="S46" s="586"/>
      <c r="T46" s="587"/>
    </row>
    <row r="47" spans="2:20" ht="251.25" hidden="1" customHeight="1" x14ac:dyDescent="0.25">
      <c r="B47" s="432"/>
      <c r="C47" s="505"/>
      <c r="D47" s="506"/>
      <c r="E47" s="327" t="s">
        <v>1038</v>
      </c>
      <c r="F47" s="328">
        <v>10</v>
      </c>
      <c r="G47" s="328">
        <v>10</v>
      </c>
      <c r="H47" s="328">
        <v>5</v>
      </c>
      <c r="I47" s="328">
        <v>10</v>
      </c>
      <c r="J47" s="285">
        <v>10</v>
      </c>
      <c r="K47" s="285">
        <v>10</v>
      </c>
      <c r="L47" s="285">
        <v>0</v>
      </c>
      <c r="M47" s="285">
        <v>0</v>
      </c>
      <c r="N47" s="285">
        <v>0</v>
      </c>
      <c r="O47" s="285">
        <v>0</v>
      </c>
      <c r="P47" s="285">
        <v>0</v>
      </c>
      <c r="Q47" s="285">
        <v>0</v>
      </c>
      <c r="R47" s="285">
        <f t="shared" ref="R47:R58" si="4">SUM(F47:Q47)/100</f>
        <v>0.55000000000000004</v>
      </c>
      <c r="S47" s="588"/>
      <c r="T47" s="589"/>
    </row>
    <row r="48" spans="2:20" ht="115.5" hidden="1" customHeight="1" x14ac:dyDescent="0.25">
      <c r="B48" s="382" t="s">
        <v>81</v>
      </c>
      <c r="C48" s="499" t="s">
        <v>1138</v>
      </c>
      <c r="D48" s="500"/>
      <c r="E48" s="326" t="s">
        <v>1037</v>
      </c>
      <c r="F48" s="280">
        <v>10</v>
      </c>
      <c r="G48" s="280">
        <v>20</v>
      </c>
      <c r="H48" s="280">
        <v>15</v>
      </c>
      <c r="I48" s="280">
        <v>10</v>
      </c>
      <c r="J48" s="281">
        <v>10</v>
      </c>
      <c r="K48" s="281">
        <v>10</v>
      </c>
      <c r="L48" s="281">
        <v>5</v>
      </c>
      <c r="M48" s="281">
        <v>5</v>
      </c>
      <c r="N48" s="281">
        <v>5</v>
      </c>
      <c r="O48" s="281">
        <v>5</v>
      </c>
      <c r="P48" s="281">
        <v>5</v>
      </c>
      <c r="Q48" s="281">
        <v>0</v>
      </c>
      <c r="R48" s="281">
        <f t="shared" si="4"/>
        <v>1</v>
      </c>
      <c r="S48" s="588"/>
      <c r="T48" s="589"/>
    </row>
    <row r="49" spans="2:20" ht="91.5" hidden="1" customHeight="1" x14ac:dyDescent="0.25">
      <c r="B49" s="432"/>
      <c r="C49" s="501"/>
      <c r="D49" s="502"/>
      <c r="E49" s="327" t="s">
        <v>1038</v>
      </c>
      <c r="F49" s="328">
        <v>10</v>
      </c>
      <c r="G49" s="328">
        <v>15</v>
      </c>
      <c r="H49" s="328">
        <v>10</v>
      </c>
      <c r="I49" s="328">
        <v>10</v>
      </c>
      <c r="J49" s="285">
        <v>10</v>
      </c>
      <c r="K49" s="285">
        <v>10</v>
      </c>
      <c r="L49" s="285">
        <v>0</v>
      </c>
      <c r="M49" s="285">
        <v>0</v>
      </c>
      <c r="N49" s="285">
        <v>0</v>
      </c>
      <c r="O49" s="285">
        <v>0</v>
      </c>
      <c r="P49" s="285">
        <v>0</v>
      </c>
      <c r="Q49" s="285">
        <v>0</v>
      </c>
      <c r="R49" s="285">
        <f t="shared" si="4"/>
        <v>0.65</v>
      </c>
      <c r="S49" s="588"/>
      <c r="T49" s="589"/>
    </row>
    <row r="50" spans="2:20" ht="81" hidden="1" customHeight="1" x14ac:dyDescent="0.25">
      <c r="B50" s="382" t="s">
        <v>87</v>
      </c>
      <c r="C50" s="503" t="s">
        <v>1139</v>
      </c>
      <c r="D50" s="504"/>
      <c r="E50" s="326" t="s">
        <v>1037</v>
      </c>
      <c r="F50" s="280">
        <v>10</v>
      </c>
      <c r="G50" s="280">
        <v>20</v>
      </c>
      <c r="H50" s="280">
        <v>15</v>
      </c>
      <c r="I50" s="280">
        <v>10</v>
      </c>
      <c r="J50" s="281">
        <v>10</v>
      </c>
      <c r="K50" s="281">
        <v>10</v>
      </c>
      <c r="L50" s="281">
        <v>5</v>
      </c>
      <c r="M50" s="281">
        <v>5</v>
      </c>
      <c r="N50" s="281">
        <v>5</v>
      </c>
      <c r="O50" s="281">
        <v>5</v>
      </c>
      <c r="P50" s="281">
        <v>5</v>
      </c>
      <c r="Q50" s="281">
        <v>0</v>
      </c>
      <c r="R50" s="281">
        <f t="shared" si="4"/>
        <v>1</v>
      </c>
      <c r="S50" s="588"/>
      <c r="T50" s="589"/>
    </row>
    <row r="51" spans="2:20" ht="81" hidden="1" customHeight="1" x14ac:dyDescent="0.25">
      <c r="B51" s="432"/>
      <c r="C51" s="505"/>
      <c r="D51" s="506"/>
      <c r="E51" s="327" t="s">
        <v>1038</v>
      </c>
      <c r="F51" s="328">
        <v>10</v>
      </c>
      <c r="G51" s="328">
        <v>20</v>
      </c>
      <c r="H51" s="328">
        <v>10</v>
      </c>
      <c r="I51" s="328">
        <v>5</v>
      </c>
      <c r="J51" s="285">
        <v>10</v>
      </c>
      <c r="K51" s="285">
        <v>10</v>
      </c>
      <c r="L51" s="285">
        <v>0</v>
      </c>
      <c r="M51" s="285">
        <v>0</v>
      </c>
      <c r="N51" s="285">
        <v>0</v>
      </c>
      <c r="O51" s="285">
        <v>0</v>
      </c>
      <c r="P51" s="285">
        <v>0</v>
      </c>
      <c r="Q51" s="285">
        <v>0</v>
      </c>
      <c r="R51" s="285">
        <f t="shared" si="4"/>
        <v>0.65</v>
      </c>
      <c r="S51" s="588"/>
      <c r="T51" s="589"/>
    </row>
    <row r="52" spans="2:20" ht="123.75" hidden="1" customHeight="1" x14ac:dyDescent="0.25">
      <c r="B52" s="382" t="s">
        <v>92</v>
      </c>
      <c r="C52" s="499" t="s">
        <v>1141</v>
      </c>
      <c r="D52" s="500"/>
      <c r="E52" s="326" t="s">
        <v>1037</v>
      </c>
      <c r="F52" s="280">
        <v>10</v>
      </c>
      <c r="G52" s="280">
        <v>20</v>
      </c>
      <c r="H52" s="280">
        <v>15</v>
      </c>
      <c r="I52" s="280">
        <v>10</v>
      </c>
      <c r="J52" s="281">
        <v>10</v>
      </c>
      <c r="K52" s="281">
        <v>10</v>
      </c>
      <c r="L52" s="281">
        <v>5</v>
      </c>
      <c r="M52" s="281">
        <v>5</v>
      </c>
      <c r="N52" s="281">
        <v>5</v>
      </c>
      <c r="O52" s="281">
        <v>5</v>
      </c>
      <c r="P52" s="281">
        <v>5</v>
      </c>
      <c r="Q52" s="281">
        <v>0</v>
      </c>
      <c r="R52" s="281">
        <f t="shared" si="4"/>
        <v>1</v>
      </c>
      <c r="S52" s="588"/>
      <c r="T52" s="589"/>
    </row>
    <row r="53" spans="2:20" ht="123.75" hidden="1" customHeight="1" x14ac:dyDescent="0.25">
      <c r="B53" s="432"/>
      <c r="C53" s="501"/>
      <c r="D53" s="502"/>
      <c r="E53" s="327" t="s">
        <v>1038</v>
      </c>
      <c r="F53" s="328">
        <v>10</v>
      </c>
      <c r="G53" s="328">
        <v>15</v>
      </c>
      <c r="H53" s="328">
        <v>15</v>
      </c>
      <c r="I53" s="328">
        <v>8</v>
      </c>
      <c r="J53" s="285">
        <v>10</v>
      </c>
      <c r="K53" s="285">
        <v>10</v>
      </c>
      <c r="L53" s="285">
        <v>0</v>
      </c>
      <c r="M53" s="285">
        <v>0</v>
      </c>
      <c r="N53" s="285">
        <v>0</v>
      </c>
      <c r="O53" s="285">
        <v>0</v>
      </c>
      <c r="P53" s="285">
        <v>0</v>
      </c>
      <c r="Q53" s="285">
        <v>0</v>
      </c>
      <c r="R53" s="285">
        <f t="shared" si="4"/>
        <v>0.68</v>
      </c>
      <c r="S53" s="588"/>
      <c r="T53" s="589"/>
    </row>
    <row r="54" spans="2:20" ht="150" hidden="1" customHeight="1" x14ac:dyDescent="0.25">
      <c r="B54" s="382" t="s">
        <v>97</v>
      </c>
      <c r="C54" s="503" t="s">
        <v>1140</v>
      </c>
      <c r="D54" s="504"/>
      <c r="E54" s="326" t="s">
        <v>1037</v>
      </c>
      <c r="F54" s="280">
        <v>10</v>
      </c>
      <c r="G54" s="280">
        <v>20</v>
      </c>
      <c r="H54" s="280">
        <v>15</v>
      </c>
      <c r="I54" s="280">
        <v>10</v>
      </c>
      <c r="J54" s="281">
        <v>10</v>
      </c>
      <c r="K54" s="281">
        <v>10</v>
      </c>
      <c r="L54" s="281">
        <v>5</v>
      </c>
      <c r="M54" s="281">
        <v>5</v>
      </c>
      <c r="N54" s="281">
        <v>5</v>
      </c>
      <c r="O54" s="281">
        <v>5</v>
      </c>
      <c r="P54" s="281">
        <v>5</v>
      </c>
      <c r="Q54" s="281">
        <v>0</v>
      </c>
      <c r="R54" s="281">
        <f t="shared" si="4"/>
        <v>1</v>
      </c>
      <c r="S54" s="588"/>
      <c r="T54" s="589"/>
    </row>
    <row r="55" spans="2:20" ht="104.25" hidden="1" customHeight="1" x14ac:dyDescent="0.25">
      <c r="B55" s="432"/>
      <c r="C55" s="505"/>
      <c r="D55" s="506"/>
      <c r="E55" s="327" t="s">
        <v>1038</v>
      </c>
      <c r="F55" s="328">
        <v>10</v>
      </c>
      <c r="G55" s="328">
        <v>20</v>
      </c>
      <c r="H55" s="328">
        <v>15</v>
      </c>
      <c r="I55" s="328">
        <v>10</v>
      </c>
      <c r="J55" s="285">
        <v>5</v>
      </c>
      <c r="K55" s="285">
        <v>8</v>
      </c>
      <c r="L55" s="285">
        <v>0</v>
      </c>
      <c r="M55" s="285">
        <v>0</v>
      </c>
      <c r="N55" s="285">
        <v>0</v>
      </c>
      <c r="O55" s="285">
        <v>0</v>
      </c>
      <c r="P55" s="285">
        <v>0</v>
      </c>
      <c r="Q55" s="285">
        <v>0</v>
      </c>
      <c r="R55" s="285">
        <f t="shared" si="4"/>
        <v>0.68</v>
      </c>
      <c r="S55" s="588"/>
      <c r="T55" s="589"/>
    </row>
    <row r="56" spans="2:20" hidden="1" x14ac:dyDescent="0.25">
      <c r="B56" s="288"/>
      <c r="C56" s="602" t="s">
        <v>1142</v>
      </c>
      <c r="D56" s="602"/>
      <c r="E56" s="576"/>
      <c r="F56" s="577"/>
      <c r="G56" s="577"/>
      <c r="H56" s="577"/>
      <c r="I56" s="577"/>
      <c r="J56" s="577"/>
      <c r="K56" s="577"/>
      <c r="L56" s="577"/>
      <c r="M56" s="577"/>
      <c r="N56" s="577"/>
      <c r="O56" s="577"/>
      <c r="P56" s="577"/>
      <c r="Q56" s="577"/>
      <c r="R56" s="578"/>
      <c r="S56" s="588"/>
      <c r="T56" s="589"/>
    </row>
    <row r="57" spans="2:20" ht="319.5" hidden="1" customHeight="1" x14ac:dyDescent="0.25">
      <c r="B57" s="515" t="s">
        <v>102</v>
      </c>
      <c r="C57" s="499" t="s">
        <v>1135</v>
      </c>
      <c r="D57" s="500"/>
      <c r="E57" s="326" t="s">
        <v>1037</v>
      </c>
      <c r="F57" s="280">
        <v>10</v>
      </c>
      <c r="G57" s="280">
        <v>20</v>
      </c>
      <c r="H57" s="280">
        <v>15</v>
      </c>
      <c r="I57" s="280">
        <v>10</v>
      </c>
      <c r="J57" s="281">
        <v>10</v>
      </c>
      <c r="K57" s="281">
        <v>10</v>
      </c>
      <c r="L57" s="281">
        <v>5</v>
      </c>
      <c r="M57" s="281">
        <v>5</v>
      </c>
      <c r="N57" s="281">
        <v>5</v>
      </c>
      <c r="O57" s="281">
        <v>5</v>
      </c>
      <c r="P57" s="281">
        <v>5</v>
      </c>
      <c r="Q57" s="281">
        <v>0</v>
      </c>
      <c r="R57" s="281">
        <f t="shared" si="4"/>
        <v>1</v>
      </c>
      <c r="S57" s="588"/>
      <c r="T57" s="589"/>
    </row>
    <row r="58" spans="2:20" ht="307.5" hidden="1" customHeight="1" x14ac:dyDescent="0.25">
      <c r="B58" s="516"/>
      <c r="C58" s="501"/>
      <c r="D58" s="502"/>
      <c r="E58" s="327" t="s">
        <v>1038</v>
      </c>
      <c r="F58" s="328">
        <v>10</v>
      </c>
      <c r="G58" s="328">
        <v>15</v>
      </c>
      <c r="H58" s="328">
        <v>10</v>
      </c>
      <c r="I58" s="328">
        <v>15</v>
      </c>
      <c r="J58" s="285">
        <v>8</v>
      </c>
      <c r="K58" s="285">
        <v>10</v>
      </c>
      <c r="L58" s="285">
        <v>0</v>
      </c>
      <c r="M58" s="285">
        <v>0</v>
      </c>
      <c r="N58" s="285">
        <v>0</v>
      </c>
      <c r="O58" s="285">
        <v>0</v>
      </c>
      <c r="P58" s="285">
        <v>0</v>
      </c>
      <c r="Q58" s="285">
        <v>0</v>
      </c>
      <c r="R58" s="285">
        <f t="shared" si="4"/>
        <v>0.68</v>
      </c>
      <c r="S58" s="590"/>
      <c r="T58" s="591"/>
    </row>
    <row r="59" spans="2:20" ht="39.75" customHeight="1" x14ac:dyDescent="0.25">
      <c r="B59" s="397" t="s">
        <v>108</v>
      </c>
      <c r="C59" s="400" t="s">
        <v>1101</v>
      </c>
      <c r="D59" s="401"/>
      <c r="E59" s="402"/>
      <c r="F59" s="409" t="s">
        <v>765</v>
      </c>
      <c r="G59" s="409"/>
      <c r="H59" s="409" t="s">
        <v>766</v>
      </c>
      <c r="I59" s="409"/>
      <c r="J59" s="390" t="s">
        <v>1182</v>
      </c>
      <c r="K59" s="390"/>
      <c r="L59" s="390"/>
      <c r="M59" s="391">
        <v>0</v>
      </c>
      <c r="N59" s="391"/>
      <c r="O59" s="391">
        <v>5</v>
      </c>
      <c r="P59" s="390" t="s">
        <v>79</v>
      </c>
      <c r="Q59" s="390"/>
      <c r="R59" s="393">
        <f>M59/O59</f>
        <v>0</v>
      </c>
      <c r="S59" s="275" t="s">
        <v>70</v>
      </c>
      <c r="T59" s="276" t="s">
        <v>11</v>
      </c>
    </row>
    <row r="60" spans="2:20" ht="43.5" customHeight="1" x14ac:dyDescent="0.25">
      <c r="B60" s="398"/>
      <c r="C60" s="403"/>
      <c r="D60" s="404"/>
      <c r="E60" s="405"/>
      <c r="F60" s="409"/>
      <c r="G60" s="409"/>
      <c r="H60" s="409"/>
      <c r="I60" s="409"/>
      <c r="J60" s="390"/>
      <c r="K60" s="390"/>
      <c r="L60" s="390"/>
      <c r="M60" s="391"/>
      <c r="N60" s="391"/>
      <c r="O60" s="391"/>
      <c r="P60" s="390"/>
      <c r="Q60" s="390"/>
      <c r="R60" s="393"/>
      <c r="S60" s="275" t="s">
        <v>71</v>
      </c>
      <c r="T60" s="276" t="s">
        <v>12</v>
      </c>
    </row>
    <row r="61" spans="2:20" ht="37.5" customHeight="1" x14ac:dyDescent="0.25">
      <c r="B61" s="398"/>
      <c r="C61" s="403"/>
      <c r="D61" s="404"/>
      <c r="E61" s="405"/>
      <c r="F61" s="409"/>
      <c r="G61" s="409"/>
      <c r="H61" s="409"/>
      <c r="I61" s="409"/>
      <c r="J61" s="390"/>
      <c r="K61" s="390"/>
      <c r="L61" s="390"/>
      <c r="M61" s="394">
        <f>R70+R72+R74+R76+R78</f>
        <v>3.3</v>
      </c>
      <c r="N61" s="394"/>
      <c r="O61" s="394">
        <f>R69+R71+R73+R75+R77</f>
        <v>5</v>
      </c>
      <c r="P61" s="390"/>
      <c r="Q61" s="390"/>
      <c r="R61" s="395">
        <f>M61/O61</f>
        <v>0.65999999999999992</v>
      </c>
      <c r="S61" s="277" t="s">
        <v>73</v>
      </c>
      <c r="T61" s="276" t="s">
        <v>16</v>
      </c>
    </row>
    <row r="62" spans="2:20" ht="39.75" customHeight="1" x14ac:dyDescent="0.25">
      <c r="B62" s="399"/>
      <c r="C62" s="406"/>
      <c r="D62" s="407"/>
      <c r="E62" s="408"/>
      <c r="F62" s="409"/>
      <c r="G62" s="409"/>
      <c r="H62" s="409"/>
      <c r="I62" s="409"/>
      <c r="J62" s="390"/>
      <c r="K62" s="390"/>
      <c r="L62" s="390"/>
      <c r="M62" s="394"/>
      <c r="N62" s="394"/>
      <c r="O62" s="394"/>
      <c r="P62" s="390"/>
      <c r="Q62" s="390"/>
      <c r="R62" s="395"/>
      <c r="S62" s="275" t="s">
        <v>86</v>
      </c>
      <c r="T62" s="276" t="s">
        <v>17</v>
      </c>
    </row>
    <row r="63" spans="2:20" ht="39.75" customHeight="1" x14ac:dyDescent="0.25">
      <c r="B63" s="632" t="s">
        <v>113</v>
      </c>
      <c r="C63" s="493" t="s">
        <v>1226</v>
      </c>
      <c r="D63" s="494"/>
      <c r="E63" s="610" t="s">
        <v>1037</v>
      </c>
      <c r="F63" s="280">
        <v>25</v>
      </c>
      <c r="G63" s="280">
        <v>25</v>
      </c>
      <c r="H63" s="280">
        <v>25</v>
      </c>
      <c r="I63" s="280">
        <v>25</v>
      </c>
      <c r="J63" s="281">
        <v>0</v>
      </c>
      <c r="K63" s="281">
        <v>0</v>
      </c>
      <c r="L63" s="281">
        <v>0</v>
      </c>
      <c r="M63" s="281">
        <v>0</v>
      </c>
      <c r="N63" s="281">
        <v>0</v>
      </c>
      <c r="O63" s="281">
        <v>0</v>
      </c>
      <c r="P63" s="281">
        <v>0</v>
      </c>
      <c r="Q63" s="281">
        <v>0</v>
      </c>
      <c r="R63" s="281">
        <f>SUM($F63:$Q63)/100</f>
        <v>1</v>
      </c>
      <c r="S63" s="612"/>
      <c r="T63" s="613"/>
    </row>
    <row r="64" spans="2:20" ht="183.75" customHeight="1" x14ac:dyDescent="0.25">
      <c r="B64" s="633"/>
      <c r="C64" s="495"/>
      <c r="D64" s="496"/>
      <c r="E64" s="611" t="s">
        <v>1038</v>
      </c>
      <c r="F64" s="285">
        <v>25</v>
      </c>
      <c r="G64" s="285">
        <v>25</v>
      </c>
      <c r="H64" s="285">
        <v>25</v>
      </c>
      <c r="I64" s="285">
        <v>25</v>
      </c>
      <c r="J64" s="285">
        <v>0</v>
      </c>
      <c r="K64" s="285">
        <v>0</v>
      </c>
      <c r="L64" s="285">
        <v>0</v>
      </c>
      <c r="M64" s="285">
        <v>0</v>
      </c>
      <c r="N64" s="285">
        <v>0</v>
      </c>
      <c r="O64" s="285">
        <v>0</v>
      </c>
      <c r="P64" s="277">
        <v>0</v>
      </c>
      <c r="Q64" s="285">
        <v>0</v>
      </c>
      <c r="R64" s="285">
        <f t="shared" ref="R64:R68" si="5">SUM($F64:$Q64)/100</f>
        <v>1</v>
      </c>
      <c r="S64" s="614"/>
      <c r="T64" s="615"/>
    </row>
    <row r="65" spans="2:20" ht="132" customHeight="1" x14ac:dyDescent="0.25">
      <c r="B65" s="349" t="s">
        <v>492</v>
      </c>
      <c r="C65" s="626" t="s">
        <v>1200</v>
      </c>
      <c r="D65" s="627"/>
      <c r="E65" s="610" t="s">
        <v>1037</v>
      </c>
      <c r="F65" s="280">
        <v>25</v>
      </c>
      <c r="G65" s="280">
        <v>25</v>
      </c>
      <c r="H65" s="280">
        <v>25</v>
      </c>
      <c r="I65" s="280">
        <v>25</v>
      </c>
      <c r="J65" s="281">
        <v>0</v>
      </c>
      <c r="K65" s="281">
        <v>0</v>
      </c>
      <c r="L65" s="281">
        <v>0</v>
      </c>
      <c r="M65" s="281">
        <v>0</v>
      </c>
      <c r="N65" s="281">
        <v>0</v>
      </c>
      <c r="O65" s="281">
        <v>0</v>
      </c>
      <c r="P65" s="281">
        <v>0</v>
      </c>
      <c r="Q65" s="281">
        <v>0</v>
      </c>
      <c r="R65" s="281">
        <f>SUM($F65:$Q65)/100</f>
        <v>1</v>
      </c>
      <c r="S65" s="614"/>
      <c r="T65" s="615"/>
    </row>
    <row r="66" spans="2:20" ht="225.75" customHeight="1" x14ac:dyDescent="0.25">
      <c r="B66" s="349"/>
      <c r="C66" s="628"/>
      <c r="D66" s="629"/>
      <c r="E66" s="611" t="s">
        <v>1038</v>
      </c>
      <c r="F66" s="285">
        <v>25</v>
      </c>
      <c r="G66" s="285">
        <v>25</v>
      </c>
      <c r="H66" s="285">
        <v>25</v>
      </c>
      <c r="I66" s="285">
        <v>25</v>
      </c>
      <c r="J66" s="285">
        <v>0</v>
      </c>
      <c r="K66" s="285">
        <v>0</v>
      </c>
      <c r="L66" s="285">
        <v>0</v>
      </c>
      <c r="M66" s="285">
        <v>0</v>
      </c>
      <c r="N66" s="285">
        <v>0</v>
      </c>
      <c r="O66" s="285">
        <v>0</v>
      </c>
      <c r="P66" s="277">
        <v>0</v>
      </c>
      <c r="Q66" s="285">
        <v>0</v>
      </c>
      <c r="R66" s="285">
        <f t="shared" si="5"/>
        <v>1</v>
      </c>
      <c r="S66" s="614"/>
      <c r="T66" s="615"/>
    </row>
    <row r="67" spans="2:20" ht="84" customHeight="1" x14ac:dyDescent="0.25">
      <c r="B67" s="497" t="s">
        <v>497</v>
      </c>
      <c r="C67" s="493" t="s">
        <v>1225</v>
      </c>
      <c r="D67" s="630"/>
      <c r="E67" s="610" t="s">
        <v>1037</v>
      </c>
      <c r="F67" s="280">
        <v>25</v>
      </c>
      <c r="G67" s="280">
        <v>25</v>
      </c>
      <c r="H67" s="280">
        <v>25</v>
      </c>
      <c r="I67" s="280">
        <v>25</v>
      </c>
      <c r="J67" s="281">
        <v>0</v>
      </c>
      <c r="K67" s="281">
        <v>0</v>
      </c>
      <c r="L67" s="281">
        <v>0</v>
      </c>
      <c r="M67" s="281">
        <v>0</v>
      </c>
      <c r="N67" s="281">
        <v>0</v>
      </c>
      <c r="O67" s="281">
        <v>0</v>
      </c>
      <c r="P67" s="281">
        <v>0</v>
      </c>
      <c r="Q67" s="281">
        <v>0</v>
      </c>
      <c r="R67" s="281">
        <f>SUM($F67:$Q67)/100</f>
        <v>1</v>
      </c>
      <c r="S67" s="614"/>
      <c r="T67" s="615"/>
    </row>
    <row r="68" spans="2:20" ht="81" customHeight="1" x14ac:dyDescent="0.25">
      <c r="B68" s="498"/>
      <c r="C68" s="495"/>
      <c r="D68" s="631"/>
      <c r="E68" s="611" t="s">
        <v>1038</v>
      </c>
      <c r="F68" s="285">
        <v>25</v>
      </c>
      <c r="G68" s="285">
        <v>25</v>
      </c>
      <c r="H68" s="285">
        <v>25</v>
      </c>
      <c r="I68" s="285">
        <v>25</v>
      </c>
      <c r="J68" s="285">
        <v>0</v>
      </c>
      <c r="K68" s="285">
        <v>0</v>
      </c>
      <c r="L68" s="285">
        <v>0</v>
      </c>
      <c r="M68" s="285">
        <v>0</v>
      </c>
      <c r="N68" s="285">
        <v>0</v>
      </c>
      <c r="O68" s="285">
        <v>0</v>
      </c>
      <c r="P68" s="277">
        <v>0</v>
      </c>
      <c r="Q68" s="285">
        <v>0</v>
      </c>
      <c r="R68" s="285">
        <f t="shared" si="5"/>
        <v>1</v>
      </c>
      <c r="S68" s="616"/>
      <c r="T68" s="617"/>
    </row>
    <row r="69" spans="2:20" ht="140.25" hidden="1" customHeight="1" x14ac:dyDescent="0.25">
      <c r="B69" s="397" t="s">
        <v>113</v>
      </c>
      <c r="C69" s="532" t="s">
        <v>1148</v>
      </c>
      <c r="D69" s="533"/>
      <c r="E69" s="326" t="s">
        <v>1037</v>
      </c>
      <c r="F69" s="280">
        <v>10</v>
      </c>
      <c r="G69" s="280">
        <v>20</v>
      </c>
      <c r="H69" s="280">
        <v>15</v>
      </c>
      <c r="I69" s="280">
        <v>10</v>
      </c>
      <c r="J69" s="281">
        <v>10</v>
      </c>
      <c r="K69" s="281">
        <v>10</v>
      </c>
      <c r="L69" s="281">
        <v>5</v>
      </c>
      <c r="M69" s="281">
        <v>5</v>
      </c>
      <c r="N69" s="281">
        <v>5</v>
      </c>
      <c r="O69" s="281">
        <v>5</v>
      </c>
      <c r="P69" s="281">
        <v>5</v>
      </c>
      <c r="Q69" s="281">
        <v>0</v>
      </c>
      <c r="R69" s="281">
        <f t="shared" ref="R69:R78" si="6">SUM(F69:Q69)/100</f>
        <v>1</v>
      </c>
      <c r="S69" s="586"/>
      <c r="T69" s="587"/>
    </row>
    <row r="70" spans="2:20" ht="132.75" hidden="1" customHeight="1" x14ac:dyDescent="0.25">
      <c r="B70" s="399"/>
      <c r="C70" s="534"/>
      <c r="D70" s="535"/>
      <c r="E70" s="327" t="s">
        <v>1038</v>
      </c>
      <c r="F70" s="328">
        <v>10</v>
      </c>
      <c r="G70" s="328">
        <v>20</v>
      </c>
      <c r="H70" s="328">
        <v>15</v>
      </c>
      <c r="I70" s="328">
        <v>8</v>
      </c>
      <c r="J70" s="285">
        <v>9</v>
      </c>
      <c r="K70" s="285">
        <v>5</v>
      </c>
      <c r="L70" s="285">
        <v>0</v>
      </c>
      <c r="M70" s="285">
        <v>0</v>
      </c>
      <c r="N70" s="285">
        <v>0</v>
      </c>
      <c r="O70" s="285">
        <v>0</v>
      </c>
      <c r="P70" s="285">
        <v>0</v>
      </c>
      <c r="Q70" s="285">
        <v>0</v>
      </c>
      <c r="R70" s="285">
        <f t="shared" si="6"/>
        <v>0.67</v>
      </c>
      <c r="S70" s="588"/>
      <c r="T70" s="589"/>
    </row>
    <row r="71" spans="2:20" ht="27.75" hidden="1" customHeight="1" x14ac:dyDescent="0.25">
      <c r="B71" s="397" t="s">
        <v>492</v>
      </c>
      <c r="C71" s="499" t="s">
        <v>1150</v>
      </c>
      <c r="D71" s="500"/>
      <c r="E71" s="326" t="s">
        <v>1037</v>
      </c>
      <c r="F71" s="280">
        <v>10</v>
      </c>
      <c r="G71" s="280">
        <v>20</v>
      </c>
      <c r="H71" s="280">
        <v>15</v>
      </c>
      <c r="I71" s="280">
        <v>10</v>
      </c>
      <c r="J71" s="281">
        <v>10</v>
      </c>
      <c r="K71" s="281">
        <v>10</v>
      </c>
      <c r="L71" s="281">
        <v>5</v>
      </c>
      <c r="M71" s="281">
        <v>5</v>
      </c>
      <c r="N71" s="281">
        <v>5</v>
      </c>
      <c r="O71" s="281">
        <v>5</v>
      </c>
      <c r="P71" s="281">
        <v>5</v>
      </c>
      <c r="Q71" s="281">
        <v>0</v>
      </c>
      <c r="R71" s="281">
        <f t="shared" si="6"/>
        <v>1</v>
      </c>
      <c r="S71" s="588"/>
      <c r="T71" s="589"/>
    </row>
    <row r="72" spans="2:20" ht="30" hidden="1" customHeight="1" x14ac:dyDescent="0.25">
      <c r="B72" s="399"/>
      <c r="C72" s="501"/>
      <c r="D72" s="502"/>
      <c r="E72" s="327" t="s">
        <v>1038</v>
      </c>
      <c r="F72" s="328">
        <v>10</v>
      </c>
      <c r="G72" s="328">
        <v>15</v>
      </c>
      <c r="H72" s="328">
        <v>13</v>
      </c>
      <c r="I72" s="328">
        <v>10</v>
      </c>
      <c r="J72" s="285">
        <v>8</v>
      </c>
      <c r="K72" s="285">
        <v>10</v>
      </c>
      <c r="L72" s="285">
        <v>0</v>
      </c>
      <c r="M72" s="285">
        <v>0</v>
      </c>
      <c r="N72" s="285">
        <v>0</v>
      </c>
      <c r="O72" s="285">
        <v>0</v>
      </c>
      <c r="P72" s="285">
        <v>0</v>
      </c>
      <c r="Q72" s="285">
        <v>0</v>
      </c>
      <c r="R72" s="285">
        <f t="shared" si="6"/>
        <v>0.66</v>
      </c>
      <c r="S72" s="588"/>
      <c r="T72" s="589"/>
    </row>
    <row r="73" spans="2:20" ht="30.75" hidden="1" customHeight="1" x14ac:dyDescent="0.25">
      <c r="B73" s="397" t="s">
        <v>497</v>
      </c>
      <c r="C73" s="532" t="s">
        <v>1149</v>
      </c>
      <c r="D73" s="533"/>
      <c r="E73" s="326" t="s">
        <v>1037</v>
      </c>
      <c r="F73" s="280">
        <v>10</v>
      </c>
      <c r="G73" s="280">
        <v>20</v>
      </c>
      <c r="H73" s="280">
        <v>15</v>
      </c>
      <c r="I73" s="280">
        <v>10</v>
      </c>
      <c r="J73" s="281">
        <v>10</v>
      </c>
      <c r="K73" s="281">
        <v>10</v>
      </c>
      <c r="L73" s="281">
        <v>5</v>
      </c>
      <c r="M73" s="281">
        <v>5</v>
      </c>
      <c r="N73" s="281">
        <v>5</v>
      </c>
      <c r="O73" s="281">
        <v>5</v>
      </c>
      <c r="P73" s="281">
        <v>5</v>
      </c>
      <c r="Q73" s="281">
        <v>0</v>
      </c>
      <c r="R73" s="281">
        <f t="shared" si="6"/>
        <v>1</v>
      </c>
      <c r="S73" s="588"/>
      <c r="T73" s="589"/>
    </row>
    <row r="74" spans="2:20" ht="25.5" hidden="1" customHeight="1" x14ac:dyDescent="0.25">
      <c r="B74" s="399"/>
      <c r="C74" s="534"/>
      <c r="D74" s="535"/>
      <c r="E74" s="327" t="s">
        <v>1038</v>
      </c>
      <c r="F74" s="328">
        <v>10</v>
      </c>
      <c r="G74" s="328">
        <v>10</v>
      </c>
      <c r="H74" s="328">
        <v>15</v>
      </c>
      <c r="I74" s="328">
        <v>8</v>
      </c>
      <c r="J74" s="285">
        <v>10</v>
      </c>
      <c r="K74" s="285">
        <v>9</v>
      </c>
      <c r="L74" s="285">
        <v>0</v>
      </c>
      <c r="M74" s="285">
        <v>0</v>
      </c>
      <c r="N74" s="285">
        <v>0</v>
      </c>
      <c r="O74" s="285">
        <v>0</v>
      </c>
      <c r="P74" s="285">
        <v>0</v>
      </c>
      <c r="Q74" s="285">
        <v>0</v>
      </c>
      <c r="R74" s="285">
        <f t="shared" si="6"/>
        <v>0.62</v>
      </c>
      <c r="S74" s="588"/>
      <c r="T74" s="589"/>
    </row>
    <row r="75" spans="2:20" ht="58.5" hidden="1" customHeight="1" x14ac:dyDescent="0.25">
      <c r="B75" s="397" t="s">
        <v>798</v>
      </c>
      <c r="C75" s="499" t="s">
        <v>1152</v>
      </c>
      <c r="D75" s="500"/>
      <c r="E75" s="326" t="s">
        <v>1037</v>
      </c>
      <c r="F75" s="280">
        <v>10</v>
      </c>
      <c r="G75" s="280">
        <v>20</v>
      </c>
      <c r="H75" s="280">
        <v>15</v>
      </c>
      <c r="I75" s="280">
        <v>10</v>
      </c>
      <c r="J75" s="281">
        <v>10</v>
      </c>
      <c r="K75" s="281">
        <v>10</v>
      </c>
      <c r="L75" s="281">
        <v>5</v>
      </c>
      <c r="M75" s="281">
        <v>5</v>
      </c>
      <c r="N75" s="281">
        <v>5</v>
      </c>
      <c r="O75" s="281">
        <v>5</v>
      </c>
      <c r="P75" s="281">
        <v>5</v>
      </c>
      <c r="Q75" s="281">
        <v>0</v>
      </c>
      <c r="R75" s="281">
        <f t="shared" si="6"/>
        <v>1</v>
      </c>
      <c r="S75" s="588"/>
      <c r="T75" s="589"/>
    </row>
    <row r="76" spans="2:20" ht="61.5" hidden="1" customHeight="1" x14ac:dyDescent="0.25">
      <c r="B76" s="399"/>
      <c r="C76" s="501"/>
      <c r="D76" s="502"/>
      <c r="E76" s="327" t="s">
        <v>1038</v>
      </c>
      <c r="F76" s="328">
        <v>10</v>
      </c>
      <c r="G76" s="328">
        <v>15</v>
      </c>
      <c r="H76" s="328">
        <v>10</v>
      </c>
      <c r="I76" s="328">
        <v>10</v>
      </c>
      <c r="J76" s="285">
        <v>10</v>
      </c>
      <c r="K76" s="285">
        <v>10</v>
      </c>
      <c r="L76" s="285">
        <v>0</v>
      </c>
      <c r="M76" s="285">
        <v>0</v>
      </c>
      <c r="N76" s="285">
        <v>0</v>
      </c>
      <c r="O76" s="285">
        <v>0</v>
      </c>
      <c r="P76" s="285">
        <v>0</v>
      </c>
      <c r="Q76" s="285">
        <v>0</v>
      </c>
      <c r="R76" s="285">
        <f t="shared" si="6"/>
        <v>0.65</v>
      </c>
      <c r="S76" s="588"/>
      <c r="T76" s="589"/>
    </row>
    <row r="77" spans="2:20" ht="135" hidden="1" customHeight="1" x14ac:dyDescent="0.25">
      <c r="B77" s="397" t="s">
        <v>956</v>
      </c>
      <c r="C77" s="536" t="s">
        <v>1151</v>
      </c>
      <c r="D77" s="537"/>
      <c r="E77" s="326" t="s">
        <v>1037</v>
      </c>
      <c r="F77" s="280">
        <v>10</v>
      </c>
      <c r="G77" s="280">
        <v>20</v>
      </c>
      <c r="H77" s="280">
        <v>15</v>
      </c>
      <c r="I77" s="280">
        <v>10</v>
      </c>
      <c r="J77" s="281">
        <v>10</v>
      </c>
      <c r="K77" s="281">
        <v>10</v>
      </c>
      <c r="L77" s="281">
        <v>5</v>
      </c>
      <c r="M77" s="281">
        <v>5</v>
      </c>
      <c r="N77" s="281">
        <v>5</v>
      </c>
      <c r="O77" s="281">
        <v>5</v>
      </c>
      <c r="P77" s="281">
        <v>5</v>
      </c>
      <c r="Q77" s="281">
        <v>0</v>
      </c>
      <c r="R77" s="281">
        <f t="shared" si="6"/>
        <v>1</v>
      </c>
      <c r="S77" s="588"/>
      <c r="T77" s="589"/>
    </row>
    <row r="78" spans="2:20" ht="148.5" hidden="1" customHeight="1" x14ac:dyDescent="0.25">
      <c r="B78" s="399"/>
      <c r="C78" s="538"/>
      <c r="D78" s="539"/>
      <c r="E78" s="327" t="s">
        <v>1038</v>
      </c>
      <c r="F78" s="328">
        <v>10</v>
      </c>
      <c r="G78" s="328">
        <v>20</v>
      </c>
      <c r="H78" s="328">
        <v>12</v>
      </c>
      <c r="I78" s="328">
        <v>15</v>
      </c>
      <c r="J78" s="285">
        <v>5</v>
      </c>
      <c r="K78" s="285">
        <v>8</v>
      </c>
      <c r="L78" s="285">
        <v>0</v>
      </c>
      <c r="M78" s="285">
        <v>0</v>
      </c>
      <c r="N78" s="285">
        <v>0</v>
      </c>
      <c r="O78" s="285">
        <v>0</v>
      </c>
      <c r="P78" s="285">
        <v>0</v>
      </c>
      <c r="Q78" s="285">
        <v>0</v>
      </c>
      <c r="R78" s="285">
        <f t="shared" si="6"/>
        <v>0.7</v>
      </c>
      <c r="S78" s="590"/>
      <c r="T78" s="591"/>
    </row>
    <row r="79" spans="2:20" ht="25.5" customHeight="1" x14ac:dyDescent="0.25">
      <c r="B79" s="397" t="s">
        <v>119</v>
      </c>
      <c r="C79" s="400" t="s">
        <v>768</v>
      </c>
      <c r="D79" s="401"/>
      <c r="E79" s="402"/>
      <c r="F79" s="409" t="s">
        <v>769</v>
      </c>
      <c r="G79" s="409"/>
      <c r="H79" s="409" t="s">
        <v>457</v>
      </c>
      <c r="I79" s="409"/>
      <c r="J79" s="390" t="s">
        <v>1181</v>
      </c>
      <c r="K79" s="390"/>
      <c r="L79" s="390"/>
      <c r="M79" s="391">
        <v>0</v>
      </c>
      <c r="N79" s="391"/>
      <c r="O79" s="391">
        <v>6</v>
      </c>
      <c r="P79" s="390" t="s">
        <v>79</v>
      </c>
      <c r="Q79" s="390"/>
      <c r="R79" s="393">
        <f>M79/O79</f>
        <v>0</v>
      </c>
      <c r="S79" s="275" t="s">
        <v>70</v>
      </c>
      <c r="T79" s="276" t="s">
        <v>11</v>
      </c>
    </row>
    <row r="80" spans="2:20" ht="27" customHeight="1" x14ac:dyDescent="0.25">
      <c r="B80" s="398"/>
      <c r="C80" s="403"/>
      <c r="D80" s="404"/>
      <c r="E80" s="405"/>
      <c r="F80" s="409"/>
      <c r="G80" s="409"/>
      <c r="H80" s="409"/>
      <c r="I80" s="409"/>
      <c r="J80" s="390"/>
      <c r="K80" s="390"/>
      <c r="L80" s="390"/>
      <c r="M80" s="391"/>
      <c r="N80" s="391"/>
      <c r="O80" s="391"/>
      <c r="P80" s="390"/>
      <c r="Q80" s="390"/>
      <c r="R80" s="393"/>
      <c r="S80" s="275" t="s">
        <v>71</v>
      </c>
      <c r="T80" s="276" t="s">
        <v>12</v>
      </c>
    </row>
    <row r="81" spans="2:20" ht="29.25" customHeight="1" x14ac:dyDescent="0.25">
      <c r="B81" s="398"/>
      <c r="C81" s="403"/>
      <c r="D81" s="404"/>
      <c r="E81" s="405"/>
      <c r="F81" s="409"/>
      <c r="G81" s="409"/>
      <c r="H81" s="409"/>
      <c r="I81" s="409"/>
      <c r="J81" s="390"/>
      <c r="K81" s="390"/>
      <c r="L81" s="390"/>
      <c r="M81" s="394">
        <f>R90+R92+R94+R96+R98+R101</f>
        <v>4.2699999999999996</v>
      </c>
      <c r="N81" s="394"/>
      <c r="O81" s="394">
        <f>R89+R91+R93+R95+R97+R100</f>
        <v>6</v>
      </c>
      <c r="P81" s="390"/>
      <c r="Q81" s="390"/>
      <c r="R81" s="395">
        <f>M81/O81</f>
        <v>0.71166666666666656</v>
      </c>
      <c r="S81" s="277" t="s">
        <v>73</v>
      </c>
      <c r="T81" s="276" t="s">
        <v>16</v>
      </c>
    </row>
    <row r="82" spans="2:20" ht="27.75" customHeight="1" x14ac:dyDescent="0.25">
      <c r="B82" s="399"/>
      <c r="C82" s="406"/>
      <c r="D82" s="407"/>
      <c r="E82" s="408"/>
      <c r="F82" s="409"/>
      <c r="G82" s="409"/>
      <c r="H82" s="409"/>
      <c r="I82" s="409"/>
      <c r="J82" s="390"/>
      <c r="K82" s="390"/>
      <c r="L82" s="390"/>
      <c r="M82" s="394"/>
      <c r="N82" s="394"/>
      <c r="O82" s="394"/>
      <c r="P82" s="390"/>
      <c r="Q82" s="390"/>
      <c r="R82" s="395"/>
      <c r="S82" s="275" t="s">
        <v>86</v>
      </c>
      <c r="T82" s="276" t="s">
        <v>17</v>
      </c>
    </row>
    <row r="83" spans="2:20" ht="27.75" customHeight="1" x14ac:dyDescent="0.25">
      <c r="B83" s="624" t="s">
        <v>124</v>
      </c>
      <c r="C83" s="493" t="s">
        <v>1224</v>
      </c>
      <c r="D83" s="494"/>
      <c r="E83" s="610" t="s">
        <v>1037</v>
      </c>
      <c r="F83" s="280">
        <v>25</v>
      </c>
      <c r="G83" s="280">
        <v>25</v>
      </c>
      <c r="H83" s="280">
        <v>25</v>
      </c>
      <c r="I83" s="280">
        <v>25</v>
      </c>
      <c r="J83" s="281">
        <v>0</v>
      </c>
      <c r="K83" s="281">
        <v>0</v>
      </c>
      <c r="L83" s="281">
        <v>0</v>
      </c>
      <c r="M83" s="281">
        <v>0</v>
      </c>
      <c r="N83" s="281">
        <v>0</v>
      </c>
      <c r="O83" s="281">
        <v>0</v>
      </c>
      <c r="P83" s="281">
        <v>0</v>
      </c>
      <c r="Q83" s="281">
        <v>0</v>
      </c>
      <c r="R83" s="281">
        <f>SUM($F83:$Q83)/100</f>
        <v>1</v>
      </c>
      <c r="S83" s="612"/>
      <c r="T83" s="613"/>
    </row>
    <row r="84" spans="2:20" ht="63" customHeight="1" x14ac:dyDescent="0.25">
      <c r="B84" s="625"/>
      <c r="C84" s="495"/>
      <c r="D84" s="496"/>
      <c r="E84" s="611" t="s">
        <v>1038</v>
      </c>
      <c r="F84" s="285">
        <v>25</v>
      </c>
      <c r="G84" s="285">
        <v>25</v>
      </c>
      <c r="H84" s="285">
        <v>25</v>
      </c>
      <c r="I84" s="285">
        <v>25</v>
      </c>
      <c r="J84" s="285">
        <v>0</v>
      </c>
      <c r="K84" s="285">
        <v>0</v>
      </c>
      <c r="L84" s="285">
        <v>0</v>
      </c>
      <c r="M84" s="285">
        <v>0</v>
      </c>
      <c r="N84" s="285">
        <v>0</v>
      </c>
      <c r="O84" s="285">
        <v>0</v>
      </c>
      <c r="P84" s="277">
        <v>0</v>
      </c>
      <c r="Q84" s="285">
        <v>0</v>
      </c>
      <c r="R84" s="285">
        <f t="shared" ref="R84:R88" si="7">SUM($F84:$Q84)/100</f>
        <v>1</v>
      </c>
      <c r="S84" s="614"/>
      <c r="T84" s="615"/>
    </row>
    <row r="85" spans="2:20" ht="27.75" customHeight="1" x14ac:dyDescent="0.25">
      <c r="B85" s="624" t="s">
        <v>129</v>
      </c>
      <c r="C85" s="493" t="s">
        <v>1223</v>
      </c>
      <c r="D85" s="494"/>
      <c r="E85" s="610" t="s">
        <v>1037</v>
      </c>
      <c r="F85" s="280">
        <v>25</v>
      </c>
      <c r="G85" s="280">
        <v>25</v>
      </c>
      <c r="H85" s="280">
        <v>25</v>
      </c>
      <c r="I85" s="280">
        <v>25</v>
      </c>
      <c r="J85" s="281">
        <v>0</v>
      </c>
      <c r="K85" s="281">
        <v>0</v>
      </c>
      <c r="L85" s="281">
        <v>0</v>
      </c>
      <c r="M85" s="281">
        <v>0</v>
      </c>
      <c r="N85" s="281">
        <v>0</v>
      </c>
      <c r="O85" s="281">
        <v>0</v>
      </c>
      <c r="P85" s="281">
        <v>0</v>
      </c>
      <c r="Q85" s="281">
        <v>0</v>
      </c>
      <c r="R85" s="281">
        <f>SUM($F85:$Q85)/100</f>
        <v>1</v>
      </c>
      <c r="S85" s="614"/>
      <c r="T85" s="615"/>
    </row>
    <row r="86" spans="2:20" ht="66.75" customHeight="1" x14ac:dyDescent="0.25">
      <c r="B86" s="625"/>
      <c r="C86" s="495"/>
      <c r="D86" s="496"/>
      <c r="E86" s="611" t="s">
        <v>1038</v>
      </c>
      <c r="F86" s="285">
        <v>25</v>
      </c>
      <c r="G86" s="285">
        <v>25</v>
      </c>
      <c r="H86" s="285">
        <v>25</v>
      </c>
      <c r="I86" s="285">
        <v>25</v>
      </c>
      <c r="J86" s="285">
        <v>0</v>
      </c>
      <c r="K86" s="285">
        <v>0</v>
      </c>
      <c r="L86" s="285">
        <v>0</v>
      </c>
      <c r="M86" s="285">
        <v>0</v>
      </c>
      <c r="N86" s="285">
        <v>0</v>
      </c>
      <c r="O86" s="285">
        <v>0</v>
      </c>
      <c r="P86" s="277">
        <v>0</v>
      </c>
      <c r="Q86" s="285">
        <v>0</v>
      </c>
      <c r="R86" s="285">
        <f t="shared" si="7"/>
        <v>1</v>
      </c>
      <c r="S86" s="614"/>
      <c r="T86" s="615"/>
    </row>
    <row r="87" spans="2:20" ht="45" customHeight="1" x14ac:dyDescent="0.25">
      <c r="B87" s="636" t="s">
        <v>816</v>
      </c>
      <c r="C87" s="493" t="s">
        <v>1222</v>
      </c>
      <c r="D87" s="494"/>
      <c r="E87" s="610" t="s">
        <v>1037</v>
      </c>
      <c r="F87" s="280">
        <v>25</v>
      </c>
      <c r="G87" s="280">
        <v>25</v>
      </c>
      <c r="H87" s="280">
        <v>25</v>
      </c>
      <c r="I87" s="280">
        <v>25</v>
      </c>
      <c r="J87" s="281">
        <v>0</v>
      </c>
      <c r="K87" s="281">
        <v>0</v>
      </c>
      <c r="L87" s="281">
        <v>0</v>
      </c>
      <c r="M87" s="281">
        <v>0</v>
      </c>
      <c r="N87" s="281">
        <v>0</v>
      </c>
      <c r="O87" s="281">
        <v>0</v>
      </c>
      <c r="P87" s="281">
        <v>0</v>
      </c>
      <c r="Q87" s="281">
        <v>0</v>
      </c>
      <c r="R87" s="281">
        <f>SUM($F87:$Q87)/100</f>
        <v>1</v>
      </c>
      <c r="S87" s="614"/>
      <c r="T87" s="615"/>
    </row>
    <row r="88" spans="2:20" ht="45" customHeight="1" x14ac:dyDescent="0.25">
      <c r="B88" s="637"/>
      <c r="C88" s="495"/>
      <c r="D88" s="496"/>
      <c r="E88" s="611" t="s">
        <v>1038</v>
      </c>
      <c r="F88" s="285">
        <v>25</v>
      </c>
      <c r="G88" s="285">
        <v>25</v>
      </c>
      <c r="H88" s="285">
        <v>25</v>
      </c>
      <c r="I88" s="285">
        <v>25</v>
      </c>
      <c r="J88" s="285">
        <v>0</v>
      </c>
      <c r="K88" s="285">
        <v>0</v>
      </c>
      <c r="L88" s="285">
        <v>0</v>
      </c>
      <c r="M88" s="285">
        <v>0</v>
      </c>
      <c r="N88" s="285">
        <v>0</v>
      </c>
      <c r="O88" s="285">
        <v>0</v>
      </c>
      <c r="P88" s="277">
        <v>0</v>
      </c>
      <c r="Q88" s="285">
        <v>0</v>
      </c>
      <c r="R88" s="285">
        <f t="shared" si="7"/>
        <v>1</v>
      </c>
      <c r="S88" s="616"/>
      <c r="T88" s="617"/>
    </row>
    <row r="89" spans="2:20" ht="48.75" hidden="1" customHeight="1" x14ac:dyDescent="0.25">
      <c r="B89" s="397" t="s">
        <v>124</v>
      </c>
      <c r="C89" s="532" t="s">
        <v>1112</v>
      </c>
      <c r="D89" s="533"/>
      <c r="E89" s="326" t="s">
        <v>1037</v>
      </c>
      <c r="F89" s="280">
        <v>10</v>
      </c>
      <c r="G89" s="280">
        <v>20</v>
      </c>
      <c r="H89" s="280">
        <v>15</v>
      </c>
      <c r="I89" s="280">
        <v>10</v>
      </c>
      <c r="J89" s="281">
        <v>10</v>
      </c>
      <c r="K89" s="281">
        <v>10</v>
      </c>
      <c r="L89" s="281">
        <v>5</v>
      </c>
      <c r="M89" s="281">
        <v>5</v>
      </c>
      <c r="N89" s="281">
        <v>5</v>
      </c>
      <c r="O89" s="281">
        <v>5</v>
      </c>
      <c r="P89" s="281">
        <v>5</v>
      </c>
      <c r="Q89" s="281">
        <v>0</v>
      </c>
      <c r="R89" s="281">
        <f t="shared" ref="R89:R98" si="8">SUM(F89:Q89)/100</f>
        <v>1</v>
      </c>
      <c r="S89" s="592"/>
      <c r="T89" s="593"/>
    </row>
    <row r="90" spans="2:20" ht="28.5" hidden="1" customHeight="1" x14ac:dyDescent="0.25">
      <c r="B90" s="399"/>
      <c r="C90" s="534"/>
      <c r="D90" s="535"/>
      <c r="E90" s="327" t="s">
        <v>1038</v>
      </c>
      <c r="F90" s="328">
        <v>10</v>
      </c>
      <c r="G90" s="328">
        <v>18</v>
      </c>
      <c r="H90" s="328">
        <v>12</v>
      </c>
      <c r="I90" s="328">
        <v>10</v>
      </c>
      <c r="J90" s="285">
        <v>8</v>
      </c>
      <c r="K90" s="285">
        <v>10</v>
      </c>
      <c r="L90" s="285">
        <v>0</v>
      </c>
      <c r="M90" s="285">
        <v>0</v>
      </c>
      <c r="N90" s="285">
        <v>0</v>
      </c>
      <c r="O90" s="285">
        <v>0</v>
      </c>
      <c r="P90" s="285">
        <v>0</v>
      </c>
      <c r="Q90" s="285">
        <v>0</v>
      </c>
      <c r="R90" s="285">
        <f t="shared" si="8"/>
        <v>0.68</v>
      </c>
      <c r="S90" s="594"/>
      <c r="T90" s="595"/>
    </row>
    <row r="91" spans="2:20" ht="45" hidden="1" customHeight="1" x14ac:dyDescent="0.25">
      <c r="B91" s="397" t="s">
        <v>129</v>
      </c>
      <c r="C91" s="499" t="s">
        <v>1174</v>
      </c>
      <c r="D91" s="500"/>
      <c r="E91" s="326" t="s">
        <v>1037</v>
      </c>
      <c r="F91" s="280">
        <v>10</v>
      </c>
      <c r="G91" s="280">
        <v>20</v>
      </c>
      <c r="H91" s="280">
        <v>15</v>
      </c>
      <c r="I91" s="280">
        <v>10</v>
      </c>
      <c r="J91" s="281">
        <v>10</v>
      </c>
      <c r="K91" s="281">
        <v>10</v>
      </c>
      <c r="L91" s="281">
        <v>5</v>
      </c>
      <c r="M91" s="281">
        <v>5</v>
      </c>
      <c r="N91" s="281">
        <v>5</v>
      </c>
      <c r="O91" s="281">
        <v>5</v>
      </c>
      <c r="P91" s="281">
        <v>5</v>
      </c>
      <c r="Q91" s="281">
        <v>0</v>
      </c>
      <c r="R91" s="281">
        <f t="shared" si="8"/>
        <v>1</v>
      </c>
      <c r="S91" s="594"/>
      <c r="T91" s="595"/>
    </row>
    <row r="92" spans="2:20" ht="34.5" hidden="1" customHeight="1" x14ac:dyDescent="0.25">
      <c r="B92" s="399"/>
      <c r="C92" s="501"/>
      <c r="D92" s="502"/>
      <c r="E92" s="327" t="s">
        <v>1038</v>
      </c>
      <c r="F92" s="328">
        <v>10</v>
      </c>
      <c r="G92" s="328">
        <v>15</v>
      </c>
      <c r="H92" s="328">
        <v>15</v>
      </c>
      <c r="I92" s="328">
        <v>8</v>
      </c>
      <c r="J92" s="285">
        <v>10</v>
      </c>
      <c r="K92" s="285">
        <v>5</v>
      </c>
      <c r="L92" s="285">
        <v>0</v>
      </c>
      <c r="M92" s="285">
        <v>0</v>
      </c>
      <c r="N92" s="285">
        <v>0</v>
      </c>
      <c r="O92" s="285">
        <v>0</v>
      </c>
      <c r="P92" s="285">
        <v>0</v>
      </c>
      <c r="Q92" s="285">
        <v>0</v>
      </c>
      <c r="R92" s="285">
        <f t="shared" si="8"/>
        <v>0.63</v>
      </c>
      <c r="S92" s="594"/>
      <c r="T92" s="595"/>
    </row>
    <row r="93" spans="2:20" ht="47.25" hidden="1" customHeight="1" x14ac:dyDescent="0.25">
      <c r="B93" s="397" t="s">
        <v>816</v>
      </c>
      <c r="C93" s="532" t="s">
        <v>1155</v>
      </c>
      <c r="D93" s="533"/>
      <c r="E93" s="326" t="s">
        <v>1037</v>
      </c>
      <c r="F93" s="280">
        <v>10</v>
      </c>
      <c r="G93" s="280">
        <v>20</v>
      </c>
      <c r="H93" s="280">
        <v>15</v>
      </c>
      <c r="I93" s="280">
        <v>10</v>
      </c>
      <c r="J93" s="281">
        <v>10</v>
      </c>
      <c r="K93" s="281">
        <v>10</v>
      </c>
      <c r="L93" s="281">
        <v>5</v>
      </c>
      <c r="M93" s="281">
        <v>5</v>
      </c>
      <c r="N93" s="281">
        <v>5</v>
      </c>
      <c r="O93" s="281">
        <v>5</v>
      </c>
      <c r="P93" s="281">
        <v>5</v>
      </c>
      <c r="Q93" s="281">
        <v>0</v>
      </c>
      <c r="R93" s="281">
        <f t="shared" si="8"/>
        <v>1</v>
      </c>
      <c r="S93" s="594"/>
      <c r="T93" s="595"/>
    </row>
    <row r="94" spans="2:20" ht="45" hidden="1" customHeight="1" x14ac:dyDescent="0.25">
      <c r="B94" s="399"/>
      <c r="C94" s="534"/>
      <c r="D94" s="535"/>
      <c r="E94" s="327" t="s">
        <v>1038</v>
      </c>
      <c r="F94" s="328">
        <v>9</v>
      </c>
      <c r="G94" s="328">
        <v>22</v>
      </c>
      <c r="H94" s="328">
        <v>12</v>
      </c>
      <c r="I94" s="328">
        <v>9</v>
      </c>
      <c r="J94" s="285">
        <v>10</v>
      </c>
      <c r="K94" s="285">
        <v>8</v>
      </c>
      <c r="L94" s="285">
        <v>0</v>
      </c>
      <c r="M94" s="285">
        <v>0</v>
      </c>
      <c r="N94" s="285">
        <v>0</v>
      </c>
      <c r="O94" s="285">
        <v>0</v>
      </c>
      <c r="P94" s="285">
        <v>0</v>
      </c>
      <c r="Q94" s="285">
        <v>0</v>
      </c>
      <c r="R94" s="285">
        <f t="shared" si="8"/>
        <v>0.7</v>
      </c>
      <c r="S94" s="594"/>
      <c r="T94" s="595"/>
    </row>
    <row r="95" spans="2:20" ht="42" hidden="1" customHeight="1" x14ac:dyDescent="0.25">
      <c r="B95" s="397" t="s">
        <v>821</v>
      </c>
      <c r="C95" s="499" t="s">
        <v>1153</v>
      </c>
      <c r="D95" s="500"/>
      <c r="E95" s="326" t="s">
        <v>1037</v>
      </c>
      <c r="F95" s="280">
        <v>10</v>
      </c>
      <c r="G95" s="280">
        <v>20</v>
      </c>
      <c r="H95" s="280">
        <v>15</v>
      </c>
      <c r="I95" s="280">
        <v>10</v>
      </c>
      <c r="J95" s="281">
        <v>10</v>
      </c>
      <c r="K95" s="281">
        <v>10</v>
      </c>
      <c r="L95" s="281">
        <v>5</v>
      </c>
      <c r="M95" s="281">
        <v>5</v>
      </c>
      <c r="N95" s="281">
        <v>5</v>
      </c>
      <c r="O95" s="281">
        <v>5</v>
      </c>
      <c r="P95" s="281">
        <v>5</v>
      </c>
      <c r="Q95" s="281">
        <v>0</v>
      </c>
      <c r="R95" s="281">
        <f t="shared" si="8"/>
        <v>1</v>
      </c>
      <c r="S95" s="594"/>
      <c r="T95" s="595"/>
    </row>
    <row r="96" spans="2:20" ht="40.5" hidden="1" customHeight="1" x14ac:dyDescent="0.25">
      <c r="B96" s="399"/>
      <c r="C96" s="501"/>
      <c r="D96" s="502"/>
      <c r="E96" s="327" t="s">
        <v>1038</v>
      </c>
      <c r="F96" s="328">
        <v>12</v>
      </c>
      <c r="G96" s="328">
        <v>18</v>
      </c>
      <c r="H96" s="328">
        <v>16</v>
      </c>
      <c r="I96" s="328">
        <v>9</v>
      </c>
      <c r="J96" s="285">
        <v>12</v>
      </c>
      <c r="K96" s="285">
        <v>5</v>
      </c>
      <c r="L96" s="285">
        <v>0</v>
      </c>
      <c r="M96" s="285">
        <v>0</v>
      </c>
      <c r="N96" s="285">
        <v>0</v>
      </c>
      <c r="O96" s="285">
        <v>0</v>
      </c>
      <c r="P96" s="285">
        <v>0</v>
      </c>
      <c r="Q96" s="285">
        <v>0</v>
      </c>
      <c r="R96" s="285">
        <f t="shared" si="8"/>
        <v>0.72</v>
      </c>
      <c r="S96" s="594"/>
      <c r="T96" s="595"/>
    </row>
    <row r="97" spans="2:20" ht="111" hidden="1" customHeight="1" x14ac:dyDescent="0.25">
      <c r="B97" s="397" t="s">
        <v>826</v>
      </c>
      <c r="C97" s="532" t="s">
        <v>1156</v>
      </c>
      <c r="D97" s="533"/>
      <c r="E97" s="326" t="s">
        <v>1037</v>
      </c>
      <c r="F97" s="280">
        <v>10</v>
      </c>
      <c r="G97" s="280">
        <v>20</v>
      </c>
      <c r="H97" s="280">
        <v>15</v>
      </c>
      <c r="I97" s="280">
        <v>10</v>
      </c>
      <c r="J97" s="281">
        <v>10</v>
      </c>
      <c r="K97" s="281">
        <v>10</v>
      </c>
      <c r="L97" s="281">
        <v>5</v>
      </c>
      <c r="M97" s="281">
        <v>5</v>
      </c>
      <c r="N97" s="281">
        <v>5</v>
      </c>
      <c r="O97" s="281">
        <v>5</v>
      </c>
      <c r="P97" s="281">
        <v>5</v>
      </c>
      <c r="Q97" s="281">
        <v>0</v>
      </c>
      <c r="R97" s="281">
        <f t="shared" si="8"/>
        <v>1</v>
      </c>
      <c r="S97" s="594"/>
      <c r="T97" s="595"/>
    </row>
    <row r="98" spans="2:20" ht="87.75" hidden="1" customHeight="1" x14ac:dyDescent="0.25">
      <c r="B98" s="399"/>
      <c r="C98" s="534"/>
      <c r="D98" s="535"/>
      <c r="E98" s="327" t="s">
        <v>1038</v>
      </c>
      <c r="F98" s="328">
        <v>10</v>
      </c>
      <c r="G98" s="328">
        <v>22</v>
      </c>
      <c r="H98" s="328">
        <v>18</v>
      </c>
      <c r="I98" s="328">
        <v>11</v>
      </c>
      <c r="J98" s="285">
        <v>8</v>
      </c>
      <c r="K98" s="285">
        <v>10</v>
      </c>
      <c r="L98" s="285">
        <v>0</v>
      </c>
      <c r="M98" s="285">
        <v>0</v>
      </c>
      <c r="N98" s="285">
        <v>0</v>
      </c>
      <c r="O98" s="285">
        <v>0</v>
      </c>
      <c r="P98" s="285">
        <v>0</v>
      </c>
      <c r="Q98" s="285">
        <v>0</v>
      </c>
      <c r="R98" s="285">
        <f t="shared" si="8"/>
        <v>0.79</v>
      </c>
      <c r="S98" s="594"/>
      <c r="T98" s="595"/>
    </row>
    <row r="99" spans="2:20" ht="15" hidden="1" customHeight="1" x14ac:dyDescent="0.25">
      <c r="B99" s="322"/>
      <c r="C99" s="540" t="s">
        <v>1143</v>
      </c>
      <c r="D99" s="541"/>
      <c r="E99" s="576"/>
      <c r="F99" s="577"/>
      <c r="G99" s="577"/>
      <c r="H99" s="577"/>
      <c r="I99" s="577"/>
      <c r="J99" s="577"/>
      <c r="K99" s="577"/>
      <c r="L99" s="577"/>
      <c r="M99" s="577"/>
      <c r="N99" s="577"/>
      <c r="O99" s="577"/>
      <c r="P99" s="577"/>
      <c r="Q99" s="577"/>
      <c r="R99" s="578"/>
      <c r="S99" s="594"/>
      <c r="T99" s="595"/>
    </row>
    <row r="100" spans="2:20" ht="45" hidden="1" customHeight="1" x14ac:dyDescent="0.25">
      <c r="B100" s="397" t="s">
        <v>831</v>
      </c>
      <c r="C100" s="499" t="s">
        <v>1168</v>
      </c>
      <c r="D100" s="500"/>
      <c r="E100" s="326" t="s">
        <v>1037</v>
      </c>
      <c r="F100" s="280">
        <v>10</v>
      </c>
      <c r="G100" s="280">
        <v>20</v>
      </c>
      <c r="H100" s="280">
        <v>15</v>
      </c>
      <c r="I100" s="280">
        <v>10</v>
      </c>
      <c r="J100" s="281">
        <v>10</v>
      </c>
      <c r="K100" s="281">
        <v>10</v>
      </c>
      <c r="L100" s="281">
        <v>5</v>
      </c>
      <c r="M100" s="281">
        <v>5</v>
      </c>
      <c r="N100" s="281">
        <v>5</v>
      </c>
      <c r="O100" s="281">
        <v>5</v>
      </c>
      <c r="P100" s="281">
        <v>5</v>
      </c>
      <c r="Q100" s="281">
        <v>0</v>
      </c>
      <c r="R100" s="281">
        <f t="shared" ref="R100:R101" si="9">SUM(F100:Q100)/100</f>
        <v>1</v>
      </c>
      <c r="S100" s="594"/>
      <c r="T100" s="595"/>
    </row>
    <row r="101" spans="2:20" ht="32.25" hidden="1" customHeight="1" x14ac:dyDescent="0.25">
      <c r="B101" s="399"/>
      <c r="C101" s="501"/>
      <c r="D101" s="502"/>
      <c r="E101" s="327" t="s">
        <v>1038</v>
      </c>
      <c r="F101" s="328">
        <v>10</v>
      </c>
      <c r="G101" s="328">
        <v>20</v>
      </c>
      <c r="H101" s="328">
        <v>15</v>
      </c>
      <c r="I101" s="328">
        <v>10</v>
      </c>
      <c r="J101" s="285">
        <v>10</v>
      </c>
      <c r="K101" s="285">
        <v>10</v>
      </c>
      <c r="L101" s="285">
        <v>0</v>
      </c>
      <c r="M101" s="285">
        <v>0</v>
      </c>
      <c r="N101" s="285">
        <v>0</v>
      </c>
      <c r="O101" s="285">
        <v>0</v>
      </c>
      <c r="P101" s="285">
        <v>0</v>
      </c>
      <c r="Q101" s="285">
        <v>0</v>
      </c>
      <c r="R101" s="285">
        <f t="shared" si="9"/>
        <v>0.75</v>
      </c>
      <c r="S101" s="596"/>
      <c r="T101" s="597"/>
    </row>
    <row r="102" spans="2:20" ht="38.25" customHeight="1" x14ac:dyDescent="0.25">
      <c r="B102" s="397" t="s">
        <v>135</v>
      </c>
      <c r="C102" s="416" t="s">
        <v>772</v>
      </c>
      <c r="D102" s="417"/>
      <c r="E102" s="418"/>
      <c r="F102" s="409" t="s">
        <v>773</v>
      </c>
      <c r="G102" s="409"/>
      <c r="H102" s="409" t="s">
        <v>774</v>
      </c>
      <c r="I102" s="409"/>
      <c r="J102" s="390" t="s">
        <v>1180</v>
      </c>
      <c r="K102" s="390"/>
      <c r="L102" s="390"/>
      <c r="M102" s="391">
        <v>0</v>
      </c>
      <c r="N102" s="391"/>
      <c r="O102" s="391">
        <v>7</v>
      </c>
      <c r="P102" s="390" t="s">
        <v>79</v>
      </c>
      <c r="Q102" s="390"/>
      <c r="R102" s="393">
        <f>M102/O102</f>
        <v>0</v>
      </c>
      <c r="S102" s="275" t="s">
        <v>70</v>
      </c>
      <c r="T102" s="276" t="s">
        <v>11</v>
      </c>
    </row>
    <row r="103" spans="2:20" ht="33" customHeight="1" x14ac:dyDescent="0.25">
      <c r="B103" s="398"/>
      <c r="C103" s="419"/>
      <c r="D103" s="420"/>
      <c r="E103" s="421"/>
      <c r="F103" s="409"/>
      <c r="G103" s="409"/>
      <c r="H103" s="409"/>
      <c r="I103" s="409"/>
      <c r="J103" s="390"/>
      <c r="K103" s="390"/>
      <c r="L103" s="390"/>
      <c r="M103" s="391"/>
      <c r="N103" s="391"/>
      <c r="O103" s="391"/>
      <c r="P103" s="390"/>
      <c r="Q103" s="390"/>
      <c r="R103" s="393"/>
      <c r="S103" s="275" t="s">
        <v>71</v>
      </c>
      <c r="T103" s="276" t="s">
        <v>12</v>
      </c>
    </row>
    <row r="104" spans="2:20" ht="30.75" customHeight="1" x14ac:dyDescent="0.25">
      <c r="B104" s="398"/>
      <c r="C104" s="419"/>
      <c r="D104" s="420"/>
      <c r="E104" s="421"/>
      <c r="F104" s="409"/>
      <c r="G104" s="409"/>
      <c r="H104" s="409"/>
      <c r="I104" s="409"/>
      <c r="J104" s="390"/>
      <c r="K104" s="390"/>
      <c r="L104" s="390"/>
      <c r="M104" s="394">
        <f>R107+R109+R111+R113+R117</f>
        <v>5</v>
      </c>
      <c r="N104" s="394"/>
      <c r="O104" s="391">
        <f>R106+R108+R110+R112+R114+R116</f>
        <v>6</v>
      </c>
      <c r="P104" s="390"/>
      <c r="Q104" s="390"/>
      <c r="R104" s="415">
        <f>M104/O104</f>
        <v>0.83333333333333337</v>
      </c>
      <c r="S104" s="277" t="s">
        <v>73</v>
      </c>
      <c r="T104" s="276" t="s">
        <v>16</v>
      </c>
    </row>
    <row r="105" spans="2:20" ht="36.75" customHeight="1" x14ac:dyDescent="0.25">
      <c r="B105" s="399"/>
      <c r="C105" s="422"/>
      <c r="D105" s="423"/>
      <c r="E105" s="424"/>
      <c r="F105" s="409"/>
      <c r="G105" s="409"/>
      <c r="H105" s="409"/>
      <c r="I105" s="409"/>
      <c r="J105" s="390"/>
      <c r="K105" s="390"/>
      <c r="L105" s="390"/>
      <c r="M105" s="394"/>
      <c r="N105" s="394"/>
      <c r="O105" s="391"/>
      <c r="P105" s="390"/>
      <c r="Q105" s="390"/>
      <c r="R105" s="415"/>
      <c r="S105" s="275" t="s">
        <v>86</v>
      </c>
      <c r="T105" s="276" t="s">
        <v>17</v>
      </c>
    </row>
    <row r="106" spans="2:20" ht="36.75" customHeight="1" x14ac:dyDescent="0.25">
      <c r="B106" s="624" t="s">
        <v>140</v>
      </c>
      <c r="C106" s="487" t="s">
        <v>1221</v>
      </c>
      <c r="D106" s="488"/>
      <c r="E106" s="610" t="s">
        <v>1037</v>
      </c>
      <c r="F106" s="280">
        <v>25</v>
      </c>
      <c r="G106" s="280">
        <v>25</v>
      </c>
      <c r="H106" s="280">
        <v>25</v>
      </c>
      <c r="I106" s="280">
        <v>25</v>
      </c>
      <c r="J106" s="281">
        <v>0</v>
      </c>
      <c r="K106" s="281">
        <v>0</v>
      </c>
      <c r="L106" s="281">
        <v>0</v>
      </c>
      <c r="M106" s="281">
        <v>0</v>
      </c>
      <c r="N106" s="281">
        <v>0</v>
      </c>
      <c r="O106" s="281">
        <v>0</v>
      </c>
      <c r="P106" s="281">
        <v>0</v>
      </c>
      <c r="Q106" s="281">
        <v>0</v>
      </c>
      <c r="R106" s="281">
        <f>SUM($F106:$Q106)/100</f>
        <v>1</v>
      </c>
      <c r="S106" s="612"/>
      <c r="T106" s="613"/>
    </row>
    <row r="107" spans="2:20" ht="36.75" customHeight="1" x14ac:dyDescent="0.25">
      <c r="B107" s="625"/>
      <c r="C107" s="489"/>
      <c r="D107" s="490"/>
      <c r="E107" s="611" t="s">
        <v>1038</v>
      </c>
      <c r="F107" s="285">
        <v>25</v>
      </c>
      <c r="G107" s="285">
        <v>25</v>
      </c>
      <c r="H107" s="285">
        <v>25</v>
      </c>
      <c r="I107" s="285">
        <v>25</v>
      </c>
      <c r="J107" s="285">
        <v>0</v>
      </c>
      <c r="K107" s="285">
        <v>0</v>
      </c>
      <c r="L107" s="285">
        <v>0</v>
      </c>
      <c r="M107" s="285">
        <v>0</v>
      </c>
      <c r="N107" s="285">
        <v>0</v>
      </c>
      <c r="O107" s="285">
        <v>0</v>
      </c>
      <c r="P107" s="277">
        <v>0</v>
      </c>
      <c r="Q107" s="285">
        <v>0</v>
      </c>
      <c r="R107" s="285">
        <f t="shared" ref="R107:R115" si="10">SUM($F107:$Q107)/100</f>
        <v>1</v>
      </c>
      <c r="S107" s="614"/>
      <c r="T107" s="615"/>
    </row>
    <row r="108" spans="2:20" ht="36.75" customHeight="1" x14ac:dyDescent="0.25">
      <c r="B108" s="624" t="s">
        <v>145</v>
      </c>
      <c r="C108" s="487" t="s">
        <v>1220</v>
      </c>
      <c r="D108" s="488"/>
      <c r="E108" s="610" t="s">
        <v>1037</v>
      </c>
      <c r="F108" s="280">
        <v>25</v>
      </c>
      <c r="G108" s="280">
        <v>25</v>
      </c>
      <c r="H108" s="280">
        <v>25</v>
      </c>
      <c r="I108" s="280">
        <v>25</v>
      </c>
      <c r="J108" s="281">
        <v>0</v>
      </c>
      <c r="K108" s="281">
        <v>0</v>
      </c>
      <c r="L108" s="281">
        <v>0</v>
      </c>
      <c r="M108" s="281">
        <v>0</v>
      </c>
      <c r="N108" s="281">
        <v>0</v>
      </c>
      <c r="O108" s="281">
        <v>0</v>
      </c>
      <c r="P108" s="281">
        <v>0</v>
      </c>
      <c r="Q108" s="281">
        <v>0</v>
      </c>
      <c r="R108" s="281">
        <f>SUM($F108:$Q108)/100</f>
        <v>1</v>
      </c>
      <c r="S108" s="614"/>
      <c r="T108" s="615"/>
    </row>
    <row r="109" spans="2:20" ht="52.5" customHeight="1" x14ac:dyDescent="0.25">
      <c r="B109" s="625"/>
      <c r="C109" s="489"/>
      <c r="D109" s="490"/>
      <c r="E109" s="611" t="s">
        <v>1038</v>
      </c>
      <c r="F109" s="285">
        <v>25</v>
      </c>
      <c r="G109" s="285">
        <v>25</v>
      </c>
      <c r="H109" s="285">
        <v>25</v>
      </c>
      <c r="I109" s="285">
        <v>25</v>
      </c>
      <c r="J109" s="285">
        <v>0</v>
      </c>
      <c r="K109" s="285">
        <v>0</v>
      </c>
      <c r="L109" s="285">
        <v>0</v>
      </c>
      <c r="M109" s="285">
        <v>0</v>
      </c>
      <c r="N109" s="285">
        <v>0</v>
      </c>
      <c r="O109" s="285">
        <v>0</v>
      </c>
      <c r="P109" s="277">
        <v>0</v>
      </c>
      <c r="Q109" s="285">
        <v>0</v>
      </c>
      <c r="R109" s="285">
        <f t="shared" si="10"/>
        <v>1</v>
      </c>
      <c r="S109" s="614"/>
      <c r="T109" s="615"/>
    </row>
    <row r="110" spans="2:20" ht="52.5" customHeight="1" x14ac:dyDescent="0.25">
      <c r="B110" s="624" t="s">
        <v>150</v>
      </c>
      <c r="C110" s="487" t="s">
        <v>1219</v>
      </c>
      <c r="D110" s="488"/>
      <c r="E110" s="610" t="s">
        <v>1037</v>
      </c>
      <c r="F110" s="280">
        <v>25</v>
      </c>
      <c r="G110" s="280">
        <v>25</v>
      </c>
      <c r="H110" s="280">
        <v>25</v>
      </c>
      <c r="I110" s="280">
        <v>25</v>
      </c>
      <c r="J110" s="281">
        <v>0</v>
      </c>
      <c r="K110" s="281">
        <v>0</v>
      </c>
      <c r="L110" s="281">
        <v>0</v>
      </c>
      <c r="M110" s="281">
        <v>0</v>
      </c>
      <c r="N110" s="281">
        <v>0</v>
      </c>
      <c r="O110" s="281">
        <v>0</v>
      </c>
      <c r="P110" s="281">
        <v>0</v>
      </c>
      <c r="Q110" s="281">
        <v>0</v>
      </c>
      <c r="R110" s="281">
        <f>SUM($F110:$Q110)/100</f>
        <v>1</v>
      </c>
      <c r="S110" s="614"/>
      <c r="T110" s="615"/>
    </row>
    <row r="111" spans="2:20" ht="128.25" customHeight="1" x14ac:dyDescent="0.25">
      <c r="B111" s="625"/>
      <c r="C111" s="489"/>
      <c r="D111" s="490"/>
      <c r="E111" s="611" t="s">
        <v>1038</v>
      </c>
      <c r="F111" s="285">
        <v>25</v>
      </c>
      <c r="G111" s="285">
        <v>25</v>
      </c>
      <c r="H111" s="285">
        <v>25</v>
      </c>
      <c r="I111" s="285">
        <v>25</v>
      </c>
      <c r="J111" s="285">
        <v>0</v>
      </c>
      <c r="K111" s="285">
        <v>0</v>
      </c>
      <c r="L111" s="285">
        <v>0</v>
      </c>
      <c r="M111" s="285">
        <v>0</v>
      </c>
      <c r="N111" s="285">
        <v>0</v>
      </c>
      <c r="O111" s="285">
        <v>0</v>
      </c>
      <c r="P111" s="277">
        <v>0</v>
      </c>
      <c r="Q111" s="285">
        <v>0</v>
      </c>
      <c r="R111" s="285">
        <f t="shared" si="10"/>
        <v>1</v>
      </c>
      <c r="S111" s="614"/>
      <c r="T111" s="615"/>
    </row>
    <row r="112" spans="2:20" ht="68.25" customHeight="1" x14ac:dyDescent="0.25">
      <c r="B112" s="636" t="s">
        <v>155</v>
      </c>
      <c r="C112" s="487" t="s">
        <v>1218</v>
      </c>
      <c r="D112" s="488"/>
      <c r="E112" s="610" t="s">
        <v>1037</v>
      </c>
      <c r="F112" s="280">
        <v>25</v>
      </c>
      <c r="G112" s="280">
        <v>25</v>
      </c>
      <c r="H112" s="280">
        <v>25</v>
      </c>
      <c r="I112" s="280">
        <v>25</v>
      </c>
      <c r="J112" s="281">
        <v>0</v>
      </c>
      <c r="K112" s="281">
        <v>0</v>
      </c>
      <c r="L112" s="281">
        <v>0</v>
      </c>
      <c r="M112" s="281">
        <v>0</v>
      </c>
      <c r="N112" s="281">
        <v>0</v>
      </c>
      <c r="O112" s="281">
        <v>0</v>
      </c>
      <c r="P112" s="281">
        <v>0</v>
      </c>
      <c r="Q112" s="281">
        <v>0</v>
      </c>
      <c r="R112" s="281">
        <f>SUM($F112:$Q112)/100</f>
        <v>1</v>
      </c>
      <c r="S112" s="614"/>
      <c r="T112" s="615"/>
    </row>
    <row r="113" spans="2:20" ht="68.25" customHeight="1" x14ac:dyDescent="0.25">
      <c r="B113" s="637"/>
      <c r="C113" s="489"/>
      <c r="D113" s="490"/>
      <c r="E113" s="611" t="s">
        <v>1038</v>
      </c>
      <c r="F113" s="285">
        <v>25</v>
      </c>
      <c r="G113" s="285">
        <v>25</v>
      </c>
      <c r="H113" s="285">
        <v>25</v>
      </c>
      <c r="I113" s="285">
        <v>25</v>
      </c>
      <c r="J113" s="285">
        <v>0</v>
      </c>
      <c r="K113" s="285">
        <v>0</v>
      </c>
      <c r="L113" s="285">
        <v>0</v>
      </c>
      <c r="M113" s="285">
        <v>0</v>
      </c>
      <c r="N113" s="285">
        <v>0</v>
      </c>
      <c r="O113" s="285">
        <v>0</v>
      </c>
      <c r="P113" s="277">
        <v>0</v>
      </c>
      <c r="Q113" s="285">
        <v>0</v>
      </c>
      <c r="R113" s="285">
        <f t="shared" si="10"/>
        <v>1</v>
      </c>
      <c r="S113" s="614"/>
      <c r="T113" s="615"/>
    </row>
    <row r="114" spans="2:20" ht="68.25" customHeight="1" x14ac:dyDescent="0.25">
      <c r="B114" s="638" t="s">
        <v>160</v>
      </c>
      <c r="C114" s="487" t="s">
        <v>1217</v>
      </c>
      <c r="D114" s="488"/>
      <c r="E114" s="610" t="s">
        <v>1037</v>
      </c>
      <c r="F114" s="280">
        <v>25</v>
      </c>
      <c r="G114" s="280">
        <v>25</v>
      </c>
      <c r="H114" s="280">
        <v>25</v>
      </c>
      <c r="I114" s="280">
        <v>25</v>
      </c>
      <c r="J114" s="281">
        <v>0</v>
      </c>
      <c r="K114" s="281">
        <v>0</v>
      </c>
      <c r="L114" s="281">
        <v>0</v>
      </c>
      <c r="M114" s="281">
        <v>0</v>
      </c>
      <c r="N114" s="281">
        <v>0</v>
      </c>
      <c r="O114" s="281">
        <v>0</v>
      </c>
      <c r="P114" s="281">
        <v>0</v>
      </c>
      <c r="Q114" s="281">
        <v>0</v>
      </c>
      <c r="R114" s="281">
        <f>SUM($F114:$Q114)/100</f>
        <v>1</v>
      </c>
      <c r="S114" s="614"/>
      <c r="T114" s="615"/>
    </row>
    <row r="115" spans="2:20" ht="68.25" customHeight="1" x14ac:dyDescent="0.25">
      <c r="B115" s="639"/>
      <c r="C115" s="489"/>
      <c r="D115" s="490"/>
      <c r="E115" s="611" t="s">
        <v>1038</v>
      </c>
      <c r="F115" s="285">
        <v>25</v>
      </c>
      <c r="G115" s="285">
        <v>25</v>
      </c>
      <c r="H115" s="285">
        <v>25</v>
      </c>
      <c r="I115" s="285">
        <v>25</v>
      </c>
      <c r="J115" s="285">
        <v>0</v>
      </c>
      <c r="K115" s="285">
        <v>0</v>
      </c>
      <c r="L115" s="285">
        <v>0</v>
      </c>
      <c r="M115" s="285">
        <v>0</v>
      </c>
      <c r="N115" s="285">
        <v>0</v>
      </c>
      <c r="O115" s="285">
        <v>0</v>
      </c>
      <c r="P115" s="277">
        <v>0</v>
      </c>
      <c r="Q115" s="285">
        <v>0</v>
      </c>
      <c r="R115" s="285">
        <f t="shared" si="10"/>
        <v>1</v>
      </c>
      <c r="S115" s="614"/>
      <c r="T115" s="615"/>
    </row>
    <row r="116" spans="2:20" ht="68.25" customHeight="1" x14ac:dyDescent="0.25">
      <c r="B116" s="638" t="s">
        <v>1042</v>
      </c>
      <c r="C116" s="487" t="s">
        <v>1201</v>
      </c>
      <c r="D116" s="488"/>
      <c r="E116" s="610" t="s">
        <v>1037</v>
      </c>
      <c r="F116" s="280">
        <v>25</v>
      </c>
      <c r="G116" s="280">
        <v>25</v>
      </c>
      <c r="H116" s="280">
        <v>25</v>
      </c>
      <c r="I116" s="280">
        <v>25</v>
      </c>
      <c r="J116" s="281">
        <v>0</v>
      </c>
      <c r="K116" s="281">
        <v>0</v>
      </c>
      <c r="L116" s="281">
        <v>0</v>
      </c>
      <c r="M116" s="281">
        <v>0</v>
      </c>
      <c r="N116" s="281">
        <v>0</v>
      </c>
      <c r="O116" s="281">
        <v>0</v>
      </c>
      <c r="P116" s="281">
        <v>0</v>
      </c>
      <c r="Q116" s="281">
        <v>0</v>
      </c>
      <c r="R116" s="281">
        <f>SUM($F116:$Q116)/100</f>
        <v>1</v>
      </c>
      <c r="S116" s="614"/>
      <c r="T116" s="615"/>
    </row>
    <row r="117" spans="2:20" ht="68.25" customHeight="1" x14ac:dyDescent="0.25">
      <c r="B117" s="639"/>
      <c r="C117" s="489"/>
      <c r="D117" s="490"/>
      <c r="E117" s="611" t="s">
        <v>1038</v>
      </c>
      <c r="F117" s="285">
        <v>25</v>
      </c>
      <c r="G117" s="285">
        <v>25</v>
      </c>
      <c r="H117" s="285">
        <v>25</v>
      </c>
      <c r="I117" s="285">
        <v>25</v>
      </c>
      <c r="J117" s="285">
        <v>0</v>
      </c>
      <c r="K117" s="285">
        <v>0</v>
      </c>
      <c r="L117" s="285">
        <v>0</v>
      </c>
      <c r="M117" s="285">
        <v>0</v>
      </c>
      <c r="N117" s="285">
        <v>0</v>
      </c>
      <c r="O117" s="285">
        <v>0</v>
      </c>
      <c r="P117" s="277">
        <v>0</v>
      </c>
      <c r="Q117" s="285">
        <v>0</v>
      </c>
      <c r="R117" s="285">
        <f t="shared" ref="R117" si="11">SUM($F117:$Q117)/100</f>
        <v>1</v>
      </c>
      <c r="S117" s="616"/>
      <c r="T117" s="617"/>
    </row>
    <row r="118" spans="2:20" ht="159.75" hidden="1" customHeight="1" x14ac:dyDescent="0.25">
      <c r="B118" s="397" t="s">
        <v>140</v>
      </c>
      <c r="C118" s="532" t="s">
        <v>1157</v>
      </c>
      <c r="D118" s="533"/>
      <c r="E118" s="326" t="s">
        <v>1037</v>
      </c>
      <c r="F118" s="287">
        <v>10</v>
      </c>
      <c r="G118" s="287">
        <v>20</v>
      </c>
      <c r="H118" s="287">
        <v>15</v>
      </c>
      <c r="I118" s="287">
        <v>10</v>
      </c>
      <c r="J118" s="344">
        <v>10</v>
      </c>
      <c r="K118" s="344">
        <v>10</v>
      </c>
      <c r="L118" s="344">
        <v>5</v>
      </c>
      <c r="M118" s="344">
        <v>5</v>
      </c>
      <c r="N118" s="344">
        <v>5</v>
      </c>
      <c r="O118" s="344">
        <v>5</v>
      </c>
      <c r="P118" s="344">
        <v>5</v>
      </c>
      <c r="Q118" s="344">
        <v>0</v>
      </c>
      <c r="R118" s="344">
        <f t="shared" ref="R118:R121" si="12">SUM(F118:Q118)/100</f>
        <v>1</v>
      </c>
      <c r="S118" s="586"/>
      <c r="T118" s="587"/>
    </row>
    <row r="119" spans="2:20" ht="129" hidden="1" customHeight="1" x14ac:dyDescent="0.25">
      <c r="B119" s="399"/>
      <c r="C119" s="534"/>
      <c r="D119" s="535"/>
      <c r="E119" s="327" t="s">
        <v>1038</v>
      </c>
      <c r="F119" s="328">
        <v>10</v>
      </c>
      <c r="G119" s="328">
        <v>20</v>
      </c>
      <c r="H119" s="328">
        <v>15</v>
      </c>
      <c r="I119" s="328">
        <v>10</v>
      </c>
      <c r="J119" s="345">
        <v>10</v>
      </c>
      <c r="K119" s="345">
        <v>10</v>
      </c>
      <c r="L119" s="345">
        <v>0</v>
      </c>
      <c r="M119" s="345">
        <v>0</v>
      </c>
      <c r="N119" s="345">
        <v>0</v>
      </c>
      <c r="O119" s="345">
        <v>0</v>
      </c>
      <c r="P119" s="345">
        <v>0</v>
      </c>
      <c r="Q119" s="345">
        <v>0</v>
      </c>
      <c r="R119" s="345">
        <f t="shared" si="12"/>
        <v>0.75</v>
      </c>
      <c r="S119" s="588"/>
      <c r="T119" s="589"/>
    </row>
    <row r="120" spans="2:20" ht="38.25" hidden="1" customHeight="1" x14ac:dyDescent="0.25">
      <c r="B120" s="397" t="s">
        <v>145</v>
      </c>
      <c r="C120" s="499" t="s">
        <v>1158</v>
      </c>
      <c r="D120" s="500"/>
      <c r="E120" s="326" t="s">
        <v>1037</v>
      </c>
      <c r="F120" s="287">
        <v>10</v>
      </c>
      <c r="G120" s="287">
        <v>20</v>
      </c>
      <c r="H120" s="287">
        <v>15</v>
      </c>
      <c r="I120" s="287">
        <v>10</v>
      </c>
      <c r="J120" s="344">
        <v>10</v>
      </c>
      <c r="K120" s="344">
        <v>10</v>
      </c>
      <c r="L120" s="344">
        <v>5</v>
      </c>
      <c r="M120" s="344">
        <v>5</v>
      </c>
      <c r="N120" s="344">
        <v>5</v>
      </c>
      <c r="O120" s="344">
        <v>5</v>
      </c>
      <c r="P120" s="344">
        <v>5</v>
      </c>
      <c r="Q120" s="344">
        <v>0</v>
      </c>
      <c r="R120" s="344">
        <f t="shared" si="12"/>
        <v>1</v>
      </c>
      <c r="S120" s="588"/>
      <c r="T120" s="589"/>
    </row>
    <row r="121" spans="2:20" ht="36.75" hidden="1" customHeight="1" x14ac:dyDescent="0.25">
      <c r="B121" s="399"/>
      <c r="C121" s="501"/>
      <c r="D121" s="502"/>
      <c r="E121" s="327" t="s">
        <v>1038</v>
      </c>
      <c r="F121" s="328">
        <v>12</v>
      </c>
      <c r="G121" s="328">
        <v>18</v>
      </c>
      <c r="H121" s="328">
        <v>16</v>
      </c>
      <c r="I121" s="328">
        <v>9</v>
      </c>
      <c r="J121" s="345">
        <v>12</v>
      </c>
      <c r="K121" s="345">
        <v>5</v>
      </c>
      <c r="L121" s="345">
        <v>0</v>
      </c>
      <c r="M121" s="345">
        <v>0</v>
      </c>
      <c r="N121" s="345">
        <v>0</v>
      </c>
      <c r="O121" s="345">
        <v>0</v>
      </c>
      <c r="P121" s="345">
        <v>0</v>
      </c>
      <c r="Q121" s="345">
        <v>0</v>
      </c>
      <c r="R121" s="345">
        <f t="shared" si="12"/>
        <v>0.72</v>
      </c>
      <c r="S121" s="588"/>
      <c r="T121" s="589"/>
    </row>
    <row r="122" spans="2:20" ht="15" hidden="1" customHeight="1" x14ac:dyDescent="0.25">
      <c r="B122" s="322"/>
      <c r="C122" s="507" t="s">
        <v>1160</v>
      </c>
      <c r="D122" s="508"/>
      <c r="E122" s="576"/>
      <c r="F122" s="577"/>
      <c r="G122" s="577"/>
      <c r="H122" s="577"/>
      <c r="I122" s="577"/>
      <c r="J122" s="577"/>
      <c r="K122" s="577"/>
      <c r="L122" s="577"/>
      <c r="M122" s="577"/>
      <c r="N122" s="577"/>
      <c r="O122" s="577"/>
      <c r="P122" s="577"/>
      <c r="Q122" s="577"/>
      <c r="R122" s="578"/>
      <c r="S122" s="588"/>
      <c r="T122" s="589"/>
    </row>
    <row r="123" spans="2:20" ht="49.5" hidden="1" customHeight="1" x14ac:dyDescent="0.25">
      <c r="B123" s="397" t="s">
        <v>150</v>
      </c>
      <c r="C123" s="503" t="s">
        <v>1167</v>
      </c>
      <c r="D123" s="504"/>
      <c r="E123" s="326" t="s">
        <v>1037</v>
      </c>
      <c r="F123" s="287">
        <v>10</v>
      </c>
      <c r="G123" s="287">
        <v>20</v>
      </c>
      <c r="H123" s="287">
        <v>15</v>
      </c>
      <c r="I123" s="287">
        <v>10</v>
      </c>
      <c r="J123" s="344">
        <v>10</v>
      </c>
      <c r="K123" s="344">
        <v>10</v>
      </c>
      <c r="L123" s="344">
        <v>5</v>
      </c>
      <c r="M123" s="344">
        <v>5</v>
      </c>
      <c r="N123" s="344">
        <v>5</v>
      </c>
      <c r="O123" s="344">
        <v>5</v>
      </c>
      <c r="P123" s="344">
        <v>5</v>
      </c>
      <c r="Q123" s="344">
        <v>0</v>
      </c>
      <c r="R123" s="344">
        <f t="shared" ref="R123:R124" si="13">SUM(F123:Q123)/100</f>
        <v>1</v>
      </c>
      <c r="S123" s="588"/>
      <c r="T123" s="589"/>
    </row>
    <row r="124" spans="2:20" ht="34.5" hidden="1" customHeight="1" x14ac:dyDescent="0.25">
      <c r="B124" s="399"/>
      <c r="C124" s="505"/>
      <c r="D124" s="506"/>
      <c r="E124" s="327" t="s">
        <v>1038</v>
      </c>
      <c r="F124" s="328">
        <v>10</v>
      </c>
      <c r="G124" s="328">
        <v>18</v>
      </c>
      <c r="H124" s="328">
        <v>12</v>
      </c>
      <c r="I124" s="328">
        <v>10</v>
      </c>
      <c r="J124" s="345">
        <v>8</v>
      </c>
      <c r="K124" s="345">
        <v>10</v>
      </c>
      <c r="L124" s="345">
        <v>0</v>
      </c>
      <c r="M124" s="345">
        <v>0</v>
      </c>
      <c r="N124" s="345">
        <v>0</v>
      </c>
      <c r="O124" s="345">
        <v>0</v>
      </c>
      <c r="P124" s="345">
        <v>0</v>
      </c>
      <c r="Q124" s="345">
        <v>0</v>
      </c>
      <c r="R124" s="345">
        <f t="shared" si="13"/>
        <v>0.68</v>
      </c>
      <c r="S124" s="588"/>
      <c r="T124" s="589"/>
    </row>
    <row r="125" spans="2:20" ht="15" hidden="1" customHeight="1" x14ac:dyDescent="0.25">
      <c r="B125" s="322"/>
      <c r="C125" s="509" t="s">
        <v>1159</v>
      </c>
      <c r="D125" s="510"/>
      <c r="E125" s="576"/>
      <c r="F125" s="577"/>
      <c r="G125" s="577"/>
      <c r="H125" s="577"/>
      <c r="I125" s="577"/>
      <c r="J125" s="577"/>
      <c r="K125" s="577"/>
      <c r="L125" s="577"/>
      <c r="M125" s="577"/>
      <c r="N125" s="577"/>
      <c r="O125" s="577"/>
      <c r="P125" s="577"/>
      <c r="Q125" s="577"/>
      <c r="R125" s="578"/>
      <c r="S125" s="588"/>
      <c r="T125" s="589"/>
    </row>
    <row r="126" spans="2:20" ht="46.5" hidden="1" customHeight="1" x14ac:dyDescent="0.25">
      <c r="B126" s="397" t="s">
        <v>155</v>
      </c>
      <c r="C126" s="499" t="s">
        <v>1166</v>
      </c>
      <c r="D126" s="500"/>
      <c r="E126" s="326" t="s">
        <v>1037</v>
      </c>
      <c r="F126" s="287">
        <v>10</v>
      </c>
      <c r="G126" s="287">
        <v>20</v>
      </c>
      <c r="H126" s="287">
        <v>15</v>
      </c>
      <c r="I126" s="287">
        <v>10</v>
      </c>
      <c r="J126" s="344">
        <v>10</v>
      </c>
      <c r="K126" s="344">
        <v>10</v>
      </c>
      <c r="L126" s="344">
        <v>5</v>
      </c>
      <c r="M126" s="344">
        <v>5</v>
      </c>
      <c r="N126" s="344">
        <v>5</v>
      </c>
      <c r="O126" s="344">
        <v>5</v>
      </c>
      <c r="P126" s="344">
        <v>5</v>
      </c>
      <c r="Q126" s="344">
        <v>0</v>
      </c>
      <c r="R126" s="344">
        <f t="shared" ref="R126:R127" si="14">SUM(F126:Q126)/100</f>
        <v>1</v>
      </c>
      <c r="S126" s="588"/>
      <c r="T126" s="589"/>
    </row>
    <row r="127" spans="2:20" ht="36" hidden="1" customHeight="1" x14ac:dyDescent="0.25">
      <c r="B127" s="399"/>
      <c r="C127" s="501"/>
      <c r="D127" s="502"/>
      <c r="E127" s="327" t="s">
        <v>1038</v>
      </c>
      <c r="F127" s="328">
        <v>15</v>
      </c>
      <c r="G127" s="328">
        <v>15</v>
      </c>
      <c r="H127" s="328">
        <v>15</v>
      </c>
      <c r="I127" s="328">
        <v>12</v>
      </c>
      <c r="J127" s="345">
        <v>8</v>
      </c>
      <c r="K127" s="345">
        <v>4</v>
      </c>
      <c r="L127" s="345">
        <v>0</v>
      </c>
      <c r="M127" s="345">
        <v>0</v>
      </c>
      <c r="N127" s="345">
        <v>0</v>
      </c>
      <c r="O127" s="345">
        <v>0</v>
      </c>
      <c r="P127" s="345">
        <v>0</v>
      </c>
      <c r="Q127" s="345">
        <v>0</v>
      </c>
      <c r="R127" s="345">
        <f t="shared" si="14"/>
        <v>0.69</v>
      </c>
      <c r="S127" s="588"/>
      <c r="T127" s="589"/>
    </row>
    <row r="128" spans="2:20" ht="15" hidden="1" customHeight="1" x14ac:dyDescent="0.25">
      <c r="B128" s="322"/>
      <c r="C128" s="559" t="s">
        <v>1144</v>
      </c>
      <c r="D128" s="560"/>
      <c r="E128" s="576"/>
      <c r="F128" s="577"/>
      <c r="G128" s="577"/>
      <c r="H128" s="577"/>
      <c r="I128" s="577"/>
      <c r="J128" s="577"/>
      <c r="K128" s="577"/>
      <c r="L128" s="577"/>
      <c r="M128" s="577"/>
      <c r="N128" s="577"/>
      <c r="O128" s="577"/>
      <c r="P128" s="577"/>
      <c r="Q128" s="577"/>
      <c r="R128" s="578"/>
      <c r="S128" s="588"/>
      <c r="T128" s="589"/>
    </row>
    <row r="129" spans="2:20" ht="53.25" hidden="1" customHeight="1" x14ac:dyDescent="0.25">
      <c r="B129" s="397" t="s">
        <v>160</v>
      </c>
      <c r="C129" s="555" t="s">
        <v>1163</v>
      </c>
      <c r="D129" s="556"/>
      <c r="E129" s="326" t="s">
        <v>1037</v>
      </c>
      <c r="F129" s="287">
        <v>10</v>
      </c>
      <c r="G129" s="287">
        <v>20</v>
      </c>
      <c r="H129" s="287">
        <v>15</v>
      </c>
      <c r="I129" s="287">
        <v>10</v>
      </c>
      <c r="J129" s="344">
        <v>10</v>
      </c>
      <c r="K129" s="344">
        <v>10</v>
      </c>
      <c r="L129" s="344">
        <v>5</v>
      </c>
      <c r="M129" s="344">
        <v>5</v>
      </c>
      <c r="N129" s="344">
        <v>5</v>
      </c>
      <c r="O129" s="344">
        <v>5</v>
      </c>
      <c r="P129" s="344">
        <v>5</v>
      </c>
      <c r="Q129" s="344">
        <v>0</v>
      </c>
      <c r="R129" s="344">
        <f t="shared" ref="R129:R134" si="15">SUM(F129:Q129)/100</f>
        <v>1</v>
      </c>
      <c r="S129" s="588"/>
      <c r="T129" s="589"/>
    </row>
    <row r="130" spans="2:20" ht="44.25" hidden="1" customHeight="1" x14ac:dyDescent="0.25">
      <c r="B130" s="399"/>
      <c r="C130" s="557"/>
      <c r="D130" s="558"/>
      <c r="E130" s="327" t="s">
        <v>1038</v>
      </c>
      <c r="F130" s="328">
        <v>10</v>
      </c>
      <c r="G130" s="328">
        <v>19</v>
      </c>
      <c r="H130" s="328">
        <v>16</v>
      </c>
      <c r="I130" s="328">
        <v>9</v>
      </c>
      <c r="J130" s="345">
        <v>7</v>
      </c>
      <c r="K130" s="345">
        <v>4</v>
      </c>
      <c r="L130" s="345">
        <v>0</v>
      </c>
      <c r="M130" s="345">
        <v>0</v>
      </c>
      <c r="N130" s="345">
        <v>0</v>
      </c>
      <c r="O130" s="345">
        <v>0</v>
      </c>
      <c r="P130" s="345">
        <v>0</v>
      </c>
      <c r="Q130" s="345">
        <v>0</v>
      </c>
      <c r="R130" s="345">
        <f t="shared" si="15"/>
        <v>0.65</v>
      </c>
      <c r="S130" s="588"/>
      <c r="T130" s="589"/>
    </row>
    <row r="131" spans="2:20" ht="231" hidden="1" customHeight="1" x14ac:dyDescent="0.25">
      <c r="B131" s="397" t="s">
        <v>1042</v>
      </c>
      <c r="C131" s="499" t="s">
        <v>1164</v>
      </c>
      <c r="D131" s="500"/>
      <c r="E131" s="326" t="s">
        <v>1037</v>
      </c>
      <c r="F131" s="287">
        <v>10</v>
      </c>
      <c r="G131" s="287">
        <v>20</v>
      </c>
      <c r="H131" s="287">
        <v>15</v>
      </c>
      <c r="I131" s="287">
        <v>10</v>
      </c>
      <c r="J131" s="344">
        <v>10</v>
      </c>
      <c r="K131" s="344">
        <v>10</v>
      </c>
      <c r="L131" s="344">
        <v>5</v>
      </c>
      <c r="M131" s="344">
        <v>5</v>
      </c>
      <c r="N131" s="344">
        <v>5</v>
      </c>
      <c r="O131" s="344">
        <v>5</v>
      </c>
      <c r="P131" s="344">
        <v>5</v>
      </c>
      <c r="Q131" s="344">
        <v>0</v>
      </c>
      <c r="R131" s="344">
        <f t="shared" si="15"/>
        <v>1</v>
      </c>
      <c r="S131" s="588"/>
      <c r="T131" s="589"/>
    </row>
    <row r="132" spans="2:20" ht="204.75" hidden="1" customHeight="1" x14ac:dyDescent="0.25">
      <c r="B132" s="399"/>
      <c r="C132" s="501"/>
      <c r="D132" s="502"/>
      <c r="E132" s="327" t="s">
        <v>1038</v>
      </c>
      <c r="F132" s="328">
        <v>15</v>
      </c>
      <c r="G132" s="328">
        <v>16</v>
      </c>
      <c r="H132" s="328">
        <v>13</v>
      </c>
      <c r="I132" s="328">
        <v>6</v>
      </c>
      <c r="J132" s="345">
        <v>7</v>
      </c>
      <c r="K132" s="345">
        <v>8</v>
      </c>
      <c r="L132" s="345">
        <v>0</v>
      </c>
      <c r="M132" s="345">
        <v>0</v>
      </c>
      <c r="N132" s="345">
        <v>0</v>
      </c>
      <c r="O132" s="345">
        <v>0</v>
      </c>
      <c r="P132" s="345">
        <v>0</v>
      </c>
      <c r="Q132" s="345">
        <v>0</v>
      </c>
      <c r="R132" s="345">
        <f t="shared" si="15"/>
        <v>0.65</v>
      </c>
      <c r="S132" s="588"/>
      <c r="T132" s="589"/>
    </row>
    <row r="133" spans="2:20" ht="64.5" hidden="1" customHeight="1" x14ac:dyDescent="0.25">
      <c r="B133" s="382" t="s">
        <v>1043</v>
      </c>
      <c r="C133" s="542" t="s">
        <v>1172</v>
      </c>
      <c r="D133" s="543"/>
      <c r="E133" s="326" t="s">
        <v>1037</v>
      </c>
      <c r="F133" s="287">
        <v>10</v>
      </c>
      <c r="G133" s="287">
        <v>20</v>
      </c>
      <c r="H133" s="287">
        <v>15</v>
      </c>
      <c r="I133" s="287">
        <v>10</v>
      </c>
      <c r="J133" s="344">
        <v>10</v>
      </c>
      <c r="K133" s="344">
        <v>10</v>
      </c>
      <c r="L133" s="344">
        <v>5</v>
      </c>
      <c r="M133" s="344">
        <v>5</v>
      </c>
      <c r="N133" s="344">
        <v>5</v>
      </c>
      <c r="O133" s="344">
        <v>5</v>
      </c>
      <c r="P133" s="344">
        <v>5</v>
      </c>
      <c r="Q133" s="344">
        <v>0</v>
      </c>
      <c r="R133" s="344">
        <f t="shared" si="15"/>
        <v>1</v>
      </c>
      <c r="S133" s="588"/>
      <c r="T133" s="589"/>
    </row>
    <row r="134" spans="2:20" ht="81.75" hidden="1" customHeight="1" x14ac:dyDescent="0.25">
      <c r="B134" s="383"/>
      <c r="C134" s="544"/>
      <c r="D134" s="545"/>
      <c r="E134" s="327" t="s">
        <v>1038</v>
      </c>
      <c r="F134" s="328">
        <v>10</v>
      </c>
      <c r="G134" s="328">
        <v>12</v>
      </c>
      <c r="H134" s="328">
        <v>16</v>
      </c>
      <c r="I134" s="328">
        <v>9</v>
      </c>
      <c r="J134" s="345">
        <v>10</v>
      </c>
      <c r="K134" s="345">
        <v>10</v>
      </c>
      <c r="L134" s="345">
        <v>0</v>
      </c>
      <c r="M134" s="345">
        <v>0</v>
      </c>
      <c r="N134" s="345">
        <v>0</v>
      </c>
      <c r="O134" s="345">
        <v>0</v>
      </c>
      <c r="P134" s="345">
        <v>0</v>
      </c>
      <c r="Q134" s="345">
        <v>0</v>
      </c>
      <c r="R134" s="345">
        <f t="shared" si="15"/>
        <v>0.67</v>
      </c>
      <c r="S134" s="590"/>
      <c r="T134" s="591"/>
    </row>
    <row r="135" spans="2:20" ht="30" customHeight="1" x14ac:dyDescent="0.25">
      <c r="B135" s="397" t="s">
        <v>166</v>
      </c>
      <c r="C135" s="546" t="s">
        <v>776</v>
      </c>
      <c r="D135" s="547"/>
      <c r="E135" s="548"/>
      <c r="F135" s="579" t="s">
        <v>777</v>
      </c>
      <c r="G135" s="579"/>
      <c r="H135" s="579" t="s">
        <v>778</v>
      </c>
      <c r="I135" s="579"/>
      <c r="J135" s="580" t="s">
        <v>1173</v>
      </c>
      <c r="K135" s="580"/>
      <c r="L135" s="580"/>
      <c r="M135" s="581">
        <v>0</v>
      </c>
      <c r="N135" s="581"/>
      <c r="O135" s="581">
        <v>1071</v>
      </c>
      <c r="P135" s="582" t="s">
        <v>79</v>
      </c>
      <c r="Q135" s="582"/>
      <c r="R135" s="583">
        <f>M135/O135</f>
        <v>0</v>
      </c>
      <c r="S135" s="275" t="s">
        <v>70</v>
      </c>
      <c r="T135" s="276" t="s">
        <v>11</v>
      </c>
    </row>
    <row r="136" spans="2:20" ht="27" customHeight="1" x14ac:dyDescent="0.25">
      <c r="B136" s="398"/>
      <c r="C136" s="549"/>
      <c r="D136" s="550"/>
      <c r="E136" s="551"/>
      <c r="F136" s="579"/>
      <c r="G136" s="579"/>
      <c r="H136" s="579"/>
      <c r="I136" s="579"/>
      <c r="J136" s="580"/>
      <c r="K136" s="580"/>
      <c r="L136" s="580"/>
      <c r="M136" s="581"/>
      <c r="N136" s="581"/>
      <c r="O136" s="581"/>
      <c r="P136" s="582"/>
      <c r="Q136" s="582"/>
      <c r="R136" s="583"/>
      <c r="S136" s="275" t="s">
        <v>71</v>
      </c>
      <c r="T136" s="276" t="s">
        <v>12</v>
      </c>
    </row>
    <row r="137" spans="2:20" ht="34.5" customHeight="1" x14ac:dyDescent="0.25">
      <c r="B137" s="398"/>
      <c r="C137" s="549"/>
      <c r="D137" s="550"/>
      <c r="E137" s="551"/>
      <c r="F137" s="579"/>
      <c r="G137" s="579"/>
      <c r="H137" s="579"/>
      <c r="I137" s="579"/>
      <c r="J137" s="580"/>
      <c r="K137" s="580"/>
      <c r="L137" s="580"/>
      <c r="M137" s="584">
        <f>R140+R142+R144+R146+R148+R150+R152+R154+R156+R158+R160+R162+R164+R166+R168+R170</f>
        <v>15.3</v>
      </c>
      <c r="N137" s="584"/>
      <c r="O137" s="581">
        <f>R139+R141+R143+R145+R147+R149+R151+R153+R155+R157+R159+R161+R163+R165+R167+R169</f>
        <v>16</v>
      </c>
      <c r="P137" s="582"/>
      <c r="Q137" s="582"/>
      <c r="R137" s="585">
        <f>M137/O137</f>
        <v>0.95625000000000004</v>
      </c>
      <c r="S137" s="277" t="s">
        <v>73</v>
      </c>
      <c r="T137" s="276" t="s">
        <v>16</v>
      </c>
    </row>
    <row r="138" spans="2:20" ht="25.5" x14ac:dyDescent="0.25">
      <c r="B138" s="399"/>
      <c r="C138" s="552"/>
      <c r="D138" s="553"/>
      <c r="E138" s="554"/>
      <c r="F138" s="579"/>
      <c r="G138" s="579"/>
      <c r="H138" s="579"/>
      <c r="I138" s="579"/>
      <c r="J138" s="580"/>
      <c r="K138" s="580"/>
      <c r="L138" s="580"/>
      <c r="M138" s="584"/>
      <c r="N138" s="584"/>
      <c r="O138" s="581"/>
      <c r="P138" s="582"/>
      <c r="Q138" s="582"/>
      <c r="R138" s="585"/>
      <c r="S138" s="275" t="s">
        <v>86</v>
      </c>
      <c r="T138" s="276" t="s">
        <v>17</v>
      </c>
    </row>
    <row r="139" spans="2:20" ht="15" customHeight="1" x14ac:dyDescent="0.25">
      <c r="B139" s="624" t="s">
        <v>171</v>
      </c>
      <c r="C139" s="483" t="s">
        <v>1216</v>
      </c>
      <c r="D139" s="484"/>
      <c r="E139" s="610" t="s">
        <v>1037</v>
      </c>
      <c r="F139" s="280">
        <v>25</v>
      </c>
      <c r="G139" s="280">
        <v>25</v>
      </c>
      <c r="H139" s="280">
        <v>25</v>
      </c>
      <c r="I139" s="280">
        <v>25</v>
      </c>
      <c r="J139" s="281">
        <v>0</v>
      </c>
      <c r="K139" s="281">
        <v>0</v>
      </c>
      <c r="L139" s="281">
        <v>0</v>
      </c>
      <c r="M139" s="281">
        <v>0</v>
      </c>
      <c r="N139" s="281">
        <v>0</v>
      </c>
      <c r="O139" s="281">
        <v>0</v>
      </c>
      <c r="P139" s="281">
        <v>0</v>
      </c>
      <c r="Q139" s="281">
        <v>0</v>
      </c>
      <c r="R139" s="281">
        <f>SUM($F139:$Q139)/100</f>
        <v>1</v>
      </c>
      <c r="S139" s="612"/>
      <c r="T139" s="613"/>
    </row>
    <row r="140" spans="2:20" ht="78" customHeight="1" x14ac:dyDescent="0.25">
      <c r="B140" s="625"/>
      <c r="C140" s="491"/>
      <c r="D140" s="492"/>
      <c r="E140" s="611" t="s">
        <v>1038</v>
      </c>
      <c r="F140" s="285">
        <v>25</v>
      </c>
      <c r="G140" s="285">
        <v>25</v>
      </c>
      <c r="H140" s="285">
        <v>25</v>
      </c>
      <c r="I140" s="285">
        <v>25</v>
      </c>
      <c r="J140" s="285">
        <v>0</v>
      </c>
      <c r="K140" s="285">
        <v>0</v>
      </c>
      <c r="L140" s="285">
        <v>0</v>
      </c>
      <c r="M140" s="285">
        <v>0</v>
      </c>
      <c r="N140" s="285">
        <v>0</v>
      </c>
      <c r="O140" s="285">
        <v>0</v>
      </c>
      <c r="P140" s="277">
        <v>0</v>
      </c>
      <c r="Q140" s="285">
        <v>0</v>
      </c>
      <c r="R140" s="285">
        <f t="shared" ref="R140:R148" si="16">SUM($F140:$Q140)/100</f>
        <v>1</v>
      </c>
      <c r="S140" s="614"/>
      <c r="T140" s="615"/>
    </row>
    <row r="141" spans="2:20" ht="78" customHeight="1" x14ac:dyDescent="0.25">
      <c r="B141" s="624" t="s">
        <v>176</v>
      </c>
      <c r="C141" s="483" t="s">
        <v>1215</v>
      </c>
      <c r="D141" s="484"/>
      <c r="E141" s="610" t="s">
        <v>1037</v>
      </c>
      <c r="F141" s="280">
        <v>25</v>
      </c>
      <c r="G141" s="280">
        <v>25</v>
      </c>
      <c r="H141" s="280">
        <v>25</v>
      </c>
      <c r="I141" s="280">
        <v>25</v>
      </c>
      <c r="J141" s="281">
        <v>0</v>
      </c>
      <c r="K141" s="281">
        <v>0</v>
      </c>
      <c r="L141" s="281">
        <v>0</v>
      </c>
      <c r="M141" s="281">
        <v>0</v>
      </c>
      <c r="N141" s="281">
        <v>0</v>
      </c>
      <c r="O141" s="281">
        <v>0</v>
      </c>
      <c r="P141" s="281">
        <v>0</v>
      </c>
      <c r="Q141" s="281">
        <v>0</v>
      </c>
      <c r="R141" s="281">
        <f>SUM($F141:$Q141)/100</f>
        <v>1</v>
      </c>
      <c r="S141" s="614"/>
      <c r="T141" s="615"/>
    </row>
    <row r="142" spans="2:20" ht="78" customHeight="1" x14ac:dyDescent="0.25">
      <c r="B142" s="625"/>
      <c r="C142" s="491"/>
      <c r="D142" s="492"/>
      <c r="E142" s="611" t="s">
        <v>1038</v>
      </c>
      <c r="F142" s="285">
        <v>25</v>
      </c>
      <c r="G142" s="285">
        <v>25</v>
      </c>
      <c r="H142" s="285">
        <v>25</v>
      </c>
      <c r="I142" s="285">
        <v>15</v>
      </c>
      <c r="J142" s="285">
        <v>0</v>
      </c>
      <c r="K142" s="285">
        <v>0</v>
      </c>
      <c r="L142" s="285">
        <v>0</v>
      </c>
      <c r="M142" s="285">
        <v>0</v>
      </c>
      <c r="N142" s="285">
        <v>0</v>
      </c>
      <c r="O142" s="285">
        <v>0</v>
      </c>
      <c r="P142" s="277">
        <v>0</v>
      </c>
      <c r="Q142" s="285">
        <v>0</v>
      </c>
      <c r="R142" s="285">
        <f t="shared" si="16"/>
        <v>0.9</v>
      </c>
      <c r="S142" s="614"/>
      <c r="T142" s="615"/>
    </row>
    <row r="143" spans="2:20" ht="78" customHeight="1" x14ac:dyDescent="0.25">
      <c r="B143" s="624" t="s">
        <v>181</v>
      </c>
      <c r="C143" s="483" t="s">
        <v>1202</v>
      </c>
      <c r="D143" s="484"/>
      <c r="E143" s="610" t="s">
        <v>1037</v>
      </c>
      <c r="F143" s="280">
        <v>25</v>
      </c>
      <c r="G143" s="280">
        <v>25</v>
      </c>
      <c r="H143" s="280">
        <v>25</v>
      </c>
      <c r="I143" s="280">
        <v>25</v>
      </c>
      <c r="J143" s="281">
        <v>0</v>
      </c>
      <c r="K143" s="281">
        <v>0</v>
      </c>
      <c r="L143" s="281">
        <v>0</v>
      </c>
      <c r="M143" s="281">
        <v>0</v>
      </c>
      <c r="N143" s="281">
        <v>0</v>
      </c>
      <c r="O143" s="281">
        <v>0</v>
      </c>
      <c r="P143" s="281">
        <v>0</v>
      </c>
      <c r="Q143" s="281">
        <v>0</v>
      </c>
      <c r="R143" s="281">
        <f>SUM($F143:$Q143)/100</f>
        <v>1</v>
      </c>
      <c r="S143" s="614"/>
      <c r="T143" s="615"/>
    </row>
    <row r="144" spans="2:20" ht="78" customHeight="1" x14ac:dyDescent="0.25">
      <c r="B144" s="625"/>
      <c r="C144" s="491"/>
      <c r="D144" s="492"/>
      <c r="E144" s="611" t="s">
        <v>1038</v>
      </c>
      <c r="F144" s="285">
        <v>25</v>
      </c>
      <c r="G144" s="285">
        <v>25</v>
      </c>
      <c r="H144" s="285">
        <v>25</v>
      </c>
      <c r="I144" s="285">
        <v>25</v>
      </c>
      <c r="J144" s="285">
        <v>0</v>
      </c>
      <c r="K144" s="285">
        <v>0</v>
      </c>
      <c r="L144" s="285">
        <v>0</v>
      </c>
      <c r="M144" s="285">
        <v>0</v>
      </c>
      <c r="N144" s="285">
        <v>0</v>
      </c>
      <c r="O144" s="285">
        <v>0</v>
      </c>
      <c r="P144" s="277">
        <v>0</v>
      </c>
      <c r="Q144" s="285">
        <v>0</v>
      </c>
      <c r="R144" s="285">
        <f t="shared" si="16"/>
        <v>1</v>
      </c>
      <c r="S144" s="614"/>
      <c r="T144" s="615"/>
    </row>
    <row r="145" spans="2:20" ht="78" customHeight="1" x14ac:dyDescent="0.25">
      <c r="B145" s="624" t="s">
        <v>186</v>
      </c>
      <c r="C145" s="483" t="s">
        <v>1214</v>
      </c>
      <c r="D145" s="484"/>
      <c r="E145" s="610" t="s">
        <v>1037</v>
      </c>
      <c r="F145" s="280">
        <v>25</v>
      </c>
      <c r="G145" s="280">
        <v>25</v>
      </c>
      <c r="H145" s="280">
        <v>25</v>
      </c>
      <c r="I145" s="280">
        <v>25</v>
      </c>
      <c r="J145" s="281">
        <v>0</v>
      </c>
      <c r="K145" s="281">
        <v>0</v>
      </c>
      <c r="L145" s="281">
        <v>0</v>
      </c>
      <c r="M145" s="281">
        <v>0</v>
      </c>
      <c r="N145" s="281">
        <v>0</v>
      </c>
      <c r="O145" s="281">
        <v>0</v>
      </c>
      <c r="P145" s="281">
        <v>0</v>
      </c>
      <c r="Q145" s="281">
        <v>0</v>
      </c>
      <c r="R145" s="281">
        <f>SUM($F145:$Q145)/100</f>
        <v>1</v>
      </c>
      <c r="S145" s="614"/>
      <c r="T145" s="615"/>
    </row>
    <row r="146" spans="2:20" ht="78" customHeight="1" x14ac:dyDescent="0.25">
      <c r="B146" s="625"/>
      <c r="C146" s="491"/>
      <c r="D146" s="492"/>
      <c r="E146" s="611" t="s">
        <v>1038</v>
      </c>
      <c r="F146" s="285">
        <v>25</v>
      </c>
      <c r="G146" s="285">
        <v>25</v>
      </c>
      <c r="H146" s="285">
        <v>25</v>
      </c>
      <c r="I146" s="285">
        <v>15</v>
      </c>
      <c r="J146" s="285">
        <v>0</v>
      </c>
      <c r="K146" s="285">
        <v>0</v>
      </c>
      <c r="L146" s="285">
        <v>0</v>
      </c>
      <c r="M146" s="285">
        <v>0</v>
      </c>
      <c r="N146" s="285">
        <v>0</v>
      </c>
      <c r="O146" s="285">
        <v>0</v>
      </c>
      <c r="P146" s="277">
        <v>0</v>
      </c>
      <c r="Q146" s="285">
        <v>0</v>
      </c>
      <c r="R146" s="285">
        <f t="shared" si="16"/>
        <v>0.9</v>
      </c>
      <c r="S146" s="614"/>
      <c r="T146" s="615"/>
    </row>
    <row r="147" spans="2:20" ht="51" customHeight="1" x14ac:dyDescent="0.25">
      <c r="B147" s="624" t="s">
        <v>1047</v>
      </c>
      <c r="C147" s="483" t="s">
        <v>1213</v>
      </c>
      <c r="D147" s="484"/>
      <c r="E147" s="610" t="s">
        <v>1037</v>
      </c>
      <c r="F147" s="280">
        <v>25</v>
      </c>
      <c r="G147" s="280">
        <v>25</v>
      </c>
      <c r="H147" s="280">
        <v>25</v>
      </c>
      <c r="I147" s="280">
        <v>25</v>
      </c>
      <c r="J147" s="281">
        <v>0</v>
      </c>
      <c r="K147" s="281">
        <v>0</v>
      </c>
      <c r="L147" s="281">
        <v>0</v>
      </c>
      <c r="M147" s="281">
        <v>0</v>
      </c>
      <c r="N147" s="281">
        <v>0</v>
      </c>
      <c r="O147" s="281">
        <v>0</v>
      </c>
      <c r="P147" s="281">
        <v>0</v>
      </c>
      <c r="Q147" s="281">
        <v>0</v>
      </c>
      <c r="R147" s="281">
        <f>SUM($F147:$Q147)/100</f>
        <v>1</v>
      </c>
      <c r="S147" s="614"/>
      <c r="T147" s="615"/>
    </row>
    <row r="148" spans="2:20" ht="38.25" customHeight="1" x14ac:dyDescent="0.25">
      <c r="B148" s="625"/>
      <c r="C148" s="491"/>
      <c r="D148" s="492"/>
      <c r="E148" s="611" t="s">
        <v>1038</v>
      </c>
      <c r="F148" s="285">
        <v>25</v>
      </c>
      <c r="G148" s="285">
        <v>25</v>
      </c>
      <c r="H148" s="285">
        <v>25</v>
      </c>
      <c r="I148" s="285">
        <v>25</v>
      </c>
      <c r="J148" s="285">
        <v>0</v>
      </c>
      <c r="K148" s="285">
        <v>0</v>
      </c>
      <c r="L148" s="285">
        <v>0</v>
      </c>
      <c r="M148" s="285">
        <v>0</v>
      </c>
      <c r="N148" s="285">
        <v>0</v>
      </c>
      <c r="O148" s="285">
        <v>0</v>
      </c>
      <c r="P148" s="277">
        <v>0</v>
      </c>
      <c r="Q148" s="285">
        <v>0</v>
      </c>
      <c r="R148" s="285">
        <f t="shared" si="16"/>
        <v>1</v>
      </c>
      <c r="S148" s="614"/>
      <c r="T148" s="615"/>
    </row>
    <row r="149" spans="2:20" ht="78" customHeight="1" x14ac:dyDescent="0.25">
      <c r="B149" s="511" t="s">
        <v>1048</v>
      </c>
      <c r="C149" s="483" t="s">
        <v>1203</v>
      </c>
      <c r="D149" s="484"/>
      <c r="E149" s="610" t="s">
        <v>1037</v>
      </c>
      <c r="F149" s="280">
        <v>25</v>
      </c>
      <c r="G149" s="280">
        <v>25</v>
      </c>
      <c r="H149" s="280">
        <v>25</v>
      </c>
      <c r="I149" s="280">
        <v>25</v>
      </c>
      <c r="J149" s="281">
        <v>0</v>
      </c>
      <c r="K149" s="281">
        <v>0</v>
      </c>
      <c r="L149" s="281">
        <v>0</v>
      </c>
      <c r="M149" s="281">
        <v>0</v>
      </c>
      <c r="N149" s="281">
        <v>0</v>
      </c>
      <c r="O149" s="281">
        <v>0</v>
      </c>
      <c r="P149" s="281">
        <v>0</v>
      </c>
      <c r="Q149" s="281">
        <v>0</v>
      </c>
      <c r="R149" s="281">
        <f>SUM($F149:$Q149)/100</f>
        <v>1</v>
      </c>
      <c r="S149" s="614"/>
      <c r="T149" s="615"/>
    </row>
    <row r="150" spans="2:20" ht="155.25" customHeight="1" x14ac:dyDescent="0.25">
      <c r="B150" s="512"/>
      <c r="C150" s="491"/>
      <c r="D150" s="492"/>
      <c r="E150" s="611" t="s">
        <v>1038</v>
      </c>
      <c r="F150" s="285">
        <v>25</v>
      </c>
      <c r="G150" s="285">
        <v>25</v>
      </c>
      <c r="H150" s="285">
        <v>25</v>
      </c>
      <c r="I150" s="285">
        <v>25</v>
      </c>
      <c r="J150" s="285">
        <v>0</v>
      </c>
      <c r="K150" s="285">
        <v>0</v>
      </c>
      <c r="L150" s="285">
        <v>0</v>
      </c>
      <c r="M150" s="285">
        <v>0</v>
      </c>
      <c r="N150" s="285">
        <v>0</v>
      </c>
      <c r="O150" s="285">
        <v>0</v>
      </c>
      <c r="P150" s="277">
        <v>0</v>
      </c>
      <c r="Q150" s="285">
        <v>0</v>
      </c>
      <c r="R150" s="285">
        <f t="shared" ref="R150:R158" si="17">SUM($F150:$Q150)/100</f>
        <v>1</v>
      </c>
      <c r="S150" s="614"/>
      <c r="T150" s="615"/>
    </row>
    <row r="151" spans="2:20" ht="49.5" customHeight="1" x14ac:dyDescent="0.25">
      <c r="B151" s="482" t="s">
        <v>1049</v>
      </c>
      <c r="C151" s="483" t="s">
        <v>1205</v>
      </c>
      <c r="D151" s="484"/>
      <c r="E151" s="610" t="s">
        <v>1037</v>
      </c>
      <c r="F151" s="280">
        <v>25</v>
      </c>
      <c r="G151" s="280">
        <v>25</v>
      </c>
      <c r="H151" s="280">
        <v>25</v>
      </c>
      <c r="I151" s="280">
        <v>25</v>
      </c>
      <c r="J151" s="281">
        <v>0</v>
      </c>
      <c r="K151" s="281">
        <v>0</v>
      </c>
      <c r="L151" s="281">
        <v>0</v>
      </c>
      <c r="M151" s="281">
        <v>0</v>
      </c>
      <c r="N151" s="281">
        <v>0</v>
      </c>
      <c r="O151" s="281">
        <v>0</v>
      </c>
      <c r="P151" s="281">
        <v>0</v>
      </c>
      <c r="Q151" s="281">
        <v>0</v>
      </c>
      <c r="R151" s="281">
        <f>SUM($F151:$Q151)/100</f>
        <v>1</v>
      </c>
      <c r="S151" s="614"/>
      <c r="T151" s="615"/>
    </row>
    <row r="152" spans="2:20" ht="60" customHeight="1" x14ac:dyDescent="0.25">
      <c r="B152" s="481"/>
      <c r="C152" s="491"/>
      <c r="D152" s="492"/>
      <c r="E152" s="611" t="s">
        <v>1038</v>
      </c>
      <c r="F152" s="285">
        <v>25</v>
      </c>
      <c r="G152" s="285">
        <v>25</v>
      </c>
      <c r="H152" s="285">
        <v>25</v>
      </c>
      <c r="I152" s="285">
        <v>25</v>
      </c>
      <c r="J152" s="285">
        <v>0</v>
      </c>
      <c r="K152" s="285">
        <v>0</v>
      </c>
      <c r="L152" s="285">
        <v>0</v>
      </c>
      <c r="M152" s="285">
        <v>0</v>
      </c>
      <c r="N152" s="285">
        <v>0</v>
      </c>
      <c r="O152" s="285">
        <v>0</v>
      </c>
      <c r="P152" s="277">
        <v>0</v>
      </c>
      <c r="Q152" s="285">
        <v>0</v>
      </c>
      <c r="R152" s="285">
        <f t="shared" si="17"/>
        <v>1</v>
      </c>
      <c r="S152" s="614"/>
      <c r="T152" s="615"/>
    </row>
    <row r="153" spans="2:20" ht="50.25" customHeight="1" x14ac:dyDescent="0.25">
      <c r="B153" s="482" t="s">
        <v>1050</v>
      </c>
      <c r="C153" s="483" t="s">
        <v>1206</v>
      </c>
      <c r="D153" s="484"/>
      <c r="E153" s="610" t="s">
        <v>1037</v>
      </c>
      <c r="F153" s="280">
        <v>25</v>
      </c>
      <c r="G153" s="280">
        <v>25</v>
      </c>
      <c r="H153" s="280">
        <v>25</v>
      </c>
      <c r="I153" s="280">
        <v>25</v>
      </c>
      <c r="J153" s="281">
        <v>0</v>
      </c>
      <c r="K153" s="281">
        <v>0</v>
      </c>
      <c r="L153" s="281">
        <v>0</v>
      </c>
      <c r="M153" s="281">
        <v>0</v>
      </c>
      <c r="N153" s="281">
        <v>0</v>
      </c>
      <c r="O153" s="281">
        <v>0</v>
      </c>
      <c r="P153" s="281">
        <v>0</v>
      </c>
      <c r="Q153" s="281">
        <v>0</v>
      </c>
      <c r="R153" s="281">
        <f>SUM($F153:$Q153)/100</f>
        <v>1</v>
      </c>
      <c r="S153" s="614"/>
      <c r="T153" s="615"/>
    </row>
    <row r="154" spans="2:20" ht="66" customHeight="1" x14ac:dyDescent="0.25">
      <c r="B154" s="481"/>
      <c r="C154" s="491"/>
      <c r="D154" s="492"/>
      <c r="E154" s="611" t="s">
        <v>1038</v>
      </c>
      <c r="F154" s="285">
        <v>25</v>
      </c>
      <c r="G154" s="285">
        <v>25</v>
      </c>
      <c r="H154" s="285">
        <v>25</v>
      </c>
      <c r="I154" s="285">
        <v>25</v>
      </c>
      <c r="J154" s="285">
        <v>0</v>
      </c>
      <c r="K154" s="285">
        <v>0</v>
      </c>
      <c r="L154" s="285">
        <v>0</v>
      </c>
      <c r="M154" s="285">
        <v>0</v>
      </c>
      <c r="N154" s="285">
        <v>0</v>
      </c>
      <c r="O154" s="285">
        <v>0</v>
      </c>
      <c r="P154" s="277">
        <v>0</v>
      </c>
      <c r="Q154" s="285">
        <v>0</v>
      </c>
      <c r="R154" s="285">
        <f t="shared" si="17"/>
        <v>1</v>
      </c>
      <c r="S154" s="614"/>
      <c r="T154" s="615"/>
    </row>
    <row r="155" spans="2:20" ht="120.75" customHeight="1" x14ac:dyDescent="0.25">
      <c r="B155" s="482" t="s">
        <v>1051</v>
      </c>
      <c r="C155" s="483" t="s">
        <v>1204</v>
      </c>
      <c r="D155" s="484"/>
      <c r="E155" s="610" t="s">
        <v>1037</v>
      </c>
      <c r="F155" s="280">
        <v>25</v>
      </c>
      <c r="G155" s="280">
        <v>25</v>
      </c>
      <c r="H155" s="280">
        <v>25</v>
      </c>
      <c r="I155" s="280">
        <v>25</v>
      </c>
      <c r="J155" s="281">
        <v>0</v>
      </c>
      <c r="K155" s="281">
        <v>0</v>
      </c>
      <c r="L155" s="281">
        <v>0</v>
      </c>
      <c r="M155" s="281">
        <v>0</v>
      </c>
      <c r="N155" s="281">
        <v>0</v>
      </c>
      <c r="O155" s="281">
        <v>0</v>
      </c>
      <c r="P155" s="281">
        <v>0</v>
      </c>
      <c r="Q155" s="281">
        <v>0</v>
      </c>
      <c r="R155" s="281">
        <f>SUM($F155:$Q155)/100</f>
        <v>1</v>
      </c>
      <c r="S155" s="614"/>
      <c r="T155" s="615"/>
    </row>
    <row r="156" spans="2:20" ht="103.5" customHeight="1" x14ac:dyDescent="0.25">
      <c r="B156" s="481"/>
      <c r="C156" s="491"/>
      <c r="D156" s="492"/>
      <c r="E156" s="611" t="s">
        <v>1038</v>
      </c>
      <c r="F156" s="285">
        <v>25</v>
      </c>
      <c r="G156" s="285">
        <v>25</v>
      </c>
      <c r="H156" s="285">
        <v>25</v>
      </c>
      <c r="I156" s="285">
        <v>25</v>
      </c>
      <c r="J156" s="285">
        <v>0</v>
      </c>
      <c r="K156" s="285">
        <v>0</v>
      </c>
      <c r="L156" s="285">
        <v>0</v>
      </c>
      <c r="M156" s="285">
        <v>0</v>
      </c>
      <c r="N156" s="285">
        <v>0</v>
      </c>
      <c r="O156" s="285">
        <v>0</v>
      </c>
      <c r="P156" s="277">
        <v>0</v>
      </c>
      <c r="Q156" s="285">
        <v>0</v>
      </c>
      <c r="R156" s="285">
        <f t="shared" si="17"/>
        <v>1</v>
      </c>
      <c r="S156" s="614"/>
      <c r="T156" s="615"/>
    </row>
    <row r="157" spans="2:20" ht="67.5" customHeight="1" x14ac:dyDescent="0.25">
      <c r="B157" s="482" t="s">
        <v>1052</v>
      </c>
      <c r="C157" s="483" t="s">
        <v>1207</v>
      </c>
      <c r="D157" s="484"/>
      <c r="E157" s="610" t="s">
        <v>1037</v>
      </c>
      <c r="F157" s="280">
        <v>25</v>
      </c>
      <c r="G157" s="280">
        <v>25</v>
      </c>
      <c r="H157" s="280">
        <v>25</v>
      </c>
      <c r="I157" s="280">
        <v>25</v>
      </c>
      <c r="J157" s="281">
        <v>0</v>
      </c>
      <c r="K157" s="281">
        <v>0</v>
      </c>
      <c r="L157" s="281">
        <v>0</v>
      </c>
      <c r="M157" s="281">
        <v>0</v>
      </c>
      <c r="N157" s="281">
        <v>0</v>
      </c>
      <c r="O157" s="281">
        <v>0</v>
      </c>
      <c r="P157" s="281">
        <v>0</v>
      </c>
      <c r="Q157" s="281">
        <v>0</v>
      </c>
      <c r="R157" s="281">
        <f>SUM($F157:$Q157)/100</f>
        <v>1</v>
      </c>
      <c r="S157" s="614"/>
      <c r="T157" s="615"/>
    </row>
    <row r="158" spans="2:20" ht="58.5" customHeight="1" x14ac:dyDescent="0.25">
      <c r="B158" s="481"/>
      <c r="C158" s="491"/>
      <c r="D158" s="492"/>
      <c r="E158" s="611" t="s">
        <v>1038</v>
      </c>
      <c r="F158" s="285">
        <v>25</v>
      </c>
      <c r="G158" s="285">
        <v>25</v>
      </c>
      <c r="H158" s="285">
        <v>25</v>
      </c>
      <c r="I158" s="285">
        <v>10</v>
      </c>
      <c r="J158" s="285">
        <v>0</v>
      </c>
      <c r="K158" s="285">
        <v>0</v>
      </c>
      <c r="L158" s="285">
        <v>0</v>
      </c>
      <c r="M158" s="285">
        <v>0</v>
      </c>
      <c r="N158" s="285">
        <v>0</v>
      </c>
      <c r="O158" s="285">
        <v>0</v>
      </c>
      <c r="P158" s="277">
        <v>0</v>
      </c>
      <c r="Q158" s="285">
        <v>0</v>
      </c>
      <c r="R158" s="285">
        <f t="shared" si="17"/>
        <v>0.85</v>
      </c>
      <c r="S158" s="614"/>
      <c r="T158" s="615"/>
    </row>
    <row r="159" spans="2:20" ht="96" customHeight="1" x14ac:dyDescent="0.25">
      <c r="B159" s="482" t="s">
        <v>1236</v>
      </c>
      <c r="C159" s="483" t="s">
        <v>1212</v>
      </c>
      <c r="D159" s="484"/>
      <c r="E159" s="610" t="s">
        <v>1037</v>
      </c>
      <c r="F159" s="280">
        <v>25</v>
      </c>
      <c r="G159" s="280">
        <v>25</v>
      </c>
      <c r="H159" s="280">
        <v>25</v>
      </c>
      <c r="I159" s="280">
        <v>25</v>
      </c>
      <c r="J159" s="281">
        <v>0</v>
      </c>
      <c r="K159" s="281">
        <v>0</v>
      </c>
      <c r="L159" s="281">
        <v>0</v>
      </c>
      <c r="M159" s="281">
        <v>0</v>
      </c>
      <c r="N159" s="281">
        <v>0</v>
      </c>
      <c r="O159" s="281">
        <v>0</v>
      </c>
      <c r="P159" s="281">
        <v>0</v>
      </c>
      <c r="Q159" s="281">
        <v>0</v>
      </c>
      <c r="R159" s="281">
        <f>SUM($F159:$Q159)/100</f>
        <v>1</v>
      </c>
      <c r="S159" s="614"/>
      <c r="T159" s="615"/>
    </row>
    <row r="160" spans="2:20" ht="135.75" customHeight="1" x14ac:dyDescent="0.25">
      <c r="B160" s="481"/>
      <c r="C160" s="491"/>
      <c r="D160" s="492"/>
      <c r="E160" s="611" t="s">
        <v>1038</v>
      </c>
      <c r="F160" s="285">
        <v>25</v>
      </c>
      <c r="G160" s="285">
        <v>25</v>
      </c>
      <c r="H160" s="285">
        <v>25</v>
      </c>
      <c r="I160" s="285">
        <v>25</v>
      </c>
      <c r="J160" s="285">
        <v>0</v>
      </c>
      <c r="K160" s="285">
        <v>0</v>
      </c>
      <c r="L160" s="285">
        <v>0</v>
      </c>
      <c r="M160" s="285">
        <v>0</v>
      </c>
      <c r="N160" s="285">
        <v>0</v>
      </c>
      <c r="O160" s="285">
        <v>0</v>
      </c>
      <c r="P160" s="277">
        <v>0</v>
      </c>
      <c r="Q160" s="285">
        <v>0</v>
      </c>
      <c r="R160" s="285">
        <f t="shared" ref="R160:R170" si="18">SUM($F160:$Q160)/100</f>
        <v>1</v>
      </c>
      <c r="S160" s="614"/>
      <c r="T160" s="615"/>
    </row>
    <row r="161" spans="2:20" ht="75.75" customHeight="1" x14ac:dyDescent="0.25">
      <c r="B161" s="482" t="s">
        <v>1237</v>
      </c>
      <c r="C161" s="561" t="s">
        <v>1229</v>
      </c>
      <c r="D161" s="562"/>
      <c r="E161" s="610" t="s">
        <v>1037</v>
      </c>
      <c r="F161" s="280">
        <v>25</v>
      </c>
      <c r="G161" s="280">
        <v>25</v>
      </c>
      <c r="H161" s="280">
        <v>25</v>
      </c>
      <c r="I161" s="280">
        <v>25</v>
      </c>
      <c r="J161" s="281">
        <v>0</v>
      </c>
      <c r="K161" s="281">
        <v>0</v>
      </c>
      <c r="L161" s="281">
        <v>0</v>
      </c>
      <c r="M161" s="281">
        <v>0</v>
      </c>
      <c r="N161" s="281">
        <v>0</v>
      </c>
      <c r="O161" s="281">
        <v>0</v>
      </c>
      <c r="P161" s="281">
        <v>0</v>
      </c>
      <c r="Q161" s="281">
        <v>0</v>
      </c>
      <c r="R161" s="281">
        <f>SUM($F161:$Q161)/100</f>
        <v>1</v>
      </c>
      <c r="S161" s="614"/>
      <c r="T161" s="615"/>
    </row>
    <row r="162" spans="2:20" ht="62.25" customHeight="1" x14ac:dyDescent="0.25">
      <c r="B162" s="481"/>
      <c r="C162" s="563"/>
      <c r="D162" s="564"/>
      <c r="E162" s="611" t="s">
        <v>1038</v>
      </c>
      <c r="F162" s="285">
        <v>25</v>
      </c>
      <c r="G162" s="285">
        <v>25</v>
      </c>
      <c r="H162" s="285">
        <v>25</v>
      </c>
      <c r="I162" s="285">
        <v>10</v>
      </c>
      <c r="J162" s="285">
        <v>0</v>
      </c>
      <c r="K162" s="285">
        <v>0</v>
      </c>
      <c r="L162" s="285">
        <v>0</v>
      </c>
      <c r="M162" s="285">
        <v>0</v>
      </c>
      <c r="N162" s="285">
        <v>0</v>
      </c>
      <c r="O162" s="285">
        <v>0</v>
      </c>
      <c r="P162" s="277">
        <v>0</v>
      </c>
      <c r="Q162" s="285">
        <v>0</v>
      </c>
      <c r="R162" s="285">
        <f t="shared" si="18"/>
        <v>0.85</v>
      </c>
      <c r="S162" s="614"/>
      <c r="T162" s="615"/>
    </row>
    <row r="163" spans="2:20" ht="90.75" customHeight="1" x14ac:dyDescent="0.25">
      <c r="B163" s="482" t="s">
        <v>1238</v>
      </c>
      <c r="C163" s="483" t="s">
        <v>1208</v>
      </c>
      <c r="D163" s="484"/>
      <c r="E163" s="610" t="s">
        <v>1037</v>
      </c>
      <c r="F163" s="280">
        <v>25</v>
      </c>
      <c r="G163" s="280">
        <v>25</v>
      </c>
      <c r="H163" s="280">
        <v>25</v>
      </c>
      <c r="I163" s="280">
        <v>25</v>
      </c>
      <c r="J163" s="281">
        <v>0</v>
      </c>
      <c r="K163" s="281">
        <v>0</v>
      </c>
      <c r="L163" s="281">
        <v>0</v>
      </c>
      <c r="M163" s="281">
        <v>0</v>
      </c>
      <c r="N163" s="281">
        <v>0</v>
      </c>
      <c r="O163" s="281">
        <v>0</v>
      </c>
      <c r="P163" s="281">
        <v>0</v>
      </c>
      <c r="Q163" s="281">
        <v>0</v>
      </c>
      <c r="R163" s="281">
        <f>SUM($F163:$Q163)/100</f>
        <v>1</v>
      </c>
      <c r="S163" s="614"/>
      <c r="T163" s="615"/>
    </row>
    <row r="164" spans="2:20" ht="84.75" customHeight="1" x14ac:dyDescent="0.25">
      <c r="B164" s="481"/>
      <c r="C164" s="491"/>
      <c r="D164" s="492"/>
      <c r="E164" s="611" t="s">
        <v>1038</v>
      </c>
      <c r="F164" s="285">
        <v>25</v>
      </c>
      <c r="G164" s="285">
        <v>25</v>
      </c>
      <c r="H164" s="285">
        <v>25</v>
      </c>
      <c r="I164" s="285">
        <v>25</v>
      </c>
      <c r="J164" s="285">
        <v>0</v>
      </c>
      <c r="K164" s="285">
        <v>0</v>
      </c>
      <c r="L164" s="285">
        <v>0</v>
      </c>
      <c r="M164" s="285">
        <v>0</v>
      </c>
      <c r="N164" s="285">
        <v>0</v>
      </c>
      <c r="O164" s="285">
        <v>0</v>
      </c>
      <c r="P164" s="277">
        <v>0</v>
      </c>
      <c r="Q164" s="285">
        <v>0</v>
      </c>
      <c r="R164" s="285">
        <f t="shared" si="18"/>
        <v>1</v>
      </c>
      <c r="S164" s="614"/>
      <c r="T164" s="615"/>
    </row>
    <row r="165" spans="2:20" ht="59.25" customHeight="1" x14ac:dyDescent="0.25">
      <c r="B165" s="482" t="s">
        <v>1239</v>
      </c>
      <c r="C165" s="483" t="s">
        <v>1209</v>
      </c>
      <c r="D165" s="484"/>
      <c r="E165" s="610" t="s">
        <v>1037</v>
      </c>
      <c r="F165" s="280">
        <v>25</v>
      </c>
      <c r="G165" s="280">
        <v>25</v>
      </c>
      <c r="H165" s="280">
        <v>25</v>
      </c>
      <c r="I165" s="280">
        <v>25</v>
      </c>
      <c r="J165" s="281">
        <v>0</v>
      </c>
      <c r="K165" s="281">
        <v>0</v>
      </c>
      <c r="L165" s="281">
        <v>0</v>
      </c>
      <c r="M165" s="281">
        <v>0</v>
      </c>
      <c r="N165" s="281">
        <v>0</v>
      </c>
      <c r="O165" s="281">
        <v>0</v>
      </c>
      <c r="P165" s="281">
        <v>0</v>
      </c>
      <c r="Q165" s="281">
        <v>0</v>
      </c>
      <c r="R165" s="281">
        <f>SUM($F165:$Q165)/100</f>
        <v>1</v>
      </c>
      <c r="S165" s="614"/>
      <c r="T165" s="615"/>
    </row>
    <row r="166" spans="2:20" ht="62.25" customHeight="1" x14ac:dyDescent="0.25">
      <c r="B166" s="480"/>
      <c r="C166" s="485"/>
      <c r="D166" s="486"/>
      <c r="E166" s="611" t="s">
        <v>1038</v>
      </c>
      <c r="F166" s="285">
        <v>25</v>
      </c>
      <c r="G166" s="285">
        <v>25</v>
      </c>
      <c r="H166" s="285">
        <v>25</v>
      </c>
      <c r="I166" s="285">
        <v>25</v>
      </c>
      <c r="J166" s="285">
        <v>0</v>
      </c>
      <c r="K166" s="285">
        <v>0</v>
      </c>
      <c r="L166" s="285">
        <v>0</v>
      </c>
      <c r="M166" s="285">
        <v>0</v>
      </c>
      <c r="N166" s="285">
        <v>0</v>
      </c>
      <c r="O166" s="285">
        <v>0</v>
      </c>
      <c r="P166" s="277">
        <v>0</v>
      </c>
      <c r="Q166" s="285">
        <v>0</v>
      </c>
      <c r="R166" s="285">
        <f t="shared" si="18"/>
        <v>1</v>
      </c>
      <c r="S166" s="614"/>
      <c r="T166" s="615"/>
    </row>
    <row r="167" spans="2:20" ht="126" customHeight="1" x14ac:dyDescent="0.25">
      <c r="B167" s="480" t="s">
        <v>1240</v>
      </c>
      <c r="C167" s="485" t="s">
        <v>1210</v>
      </c>
      <c r="D167" s="486"/>
      <c r="E167" s="610" t="s">
        <v>1037</v>
      </c>
      <c r="F167" s="280">
        <v>25</v>
      </c>
      <c r="G167" s="280">
        <v>25</v>
      </c>
      <c r="H167" s="280">
        <v>25</v>
      </c>
      <c r="I167" s="280">
        <v>25</v>
      </c>
      <c r="J167" s="281">
        <v>0</v>
      </c>
      <c r="K167" s="281">
        <v>0</v>
      </c>
      <c r="L167" s="281">
        <v>0</v>
      </c>
      <c r="M167" s="281">
        <v>0</v>
      </c>
      <c r="N167" s="281">
        <v>0</v>
      </c>
      <c r="O167" s="281">
        <v>0</v>
      </c>
      <c r="P167" s="281">
        <v>0</v>
      </c>
      <c r="Q167" s="281">
        <v>0</v>
      </c>
      <c r="R167" s="281">
        <f>SUM($F167:$Q167)/100</f>
        <v>1</v>
      </c>
      <c r="S167" s="614"/>
      <c r="T167" s="615"/>
    </row>
    <row r="168" spans="2:20" ht="101.25" customHeight="1" x14ac:dyDescent="0.25">
      <c r="B168" s="481"/>
      <c r="C168" s="491"/>
      <c r="D168" s="492"/>
      <c r="E168" s="611" t="s">
        <v>1038</v>
      </c>
      <c r="F168" s="285">
        <v>25</v>
      </c>
      <c r="G168" s="285">
        <v>25</v>
      </c>
      <c r="H168" s="285">
        <v>25</v>
      </c>
      <c r="I168" s="285">
        <v>5</v>
      </c>
      <c r="J168" s="285">
        <v>0</v>
      </c>
      <c r="K168" s="285">
        <v>0</v>
      </c>
      <c r="L168" s="285">
        <v>0</v>
      </c>
      <c r="M168" s="285">
        <v>0</v>
      </c>
      <c r="N168" s="285">
        <v>0</v>
      </c>
      <c r="O168" s="285">
        <v>0</v>
      </c>
      <c r="P168" s="277">
        <v>0</v>
      </c>
      <c r="Q168" s="285">
        <v>0</v>
      </c>
      <c r="R168" s="285">
        <f t="shared" si="18"/>
        <v>0.8</v>
      </c>
      <c r="S168" s="614"/>
      <c r="T168" s="615"/>
    </row>
    <row r="169" spans="2:20" ht="33.75" customHeight="1" x14ac:dyDescent="0.25">
      <c r="B169" s="482" t="s">
        <v>1241</v>
      </c>
      <c r="C169" s="483" t="s">
        <v>1211</v>
      </c>
      <c r="D169" s="484"/>
      <c r="E169" s="610" t="s">
        <v>1037</v>
      </c>
      <c r="F169" s="280">
        <v>25</v>
      </c>
      <c r="G169" s="280">
        <v>25</v>
      </c>
      <c r="H169" s="280">
        <v>25</v>
      </c>
      <c r="I169" s="280">
        <v>25</v>
      </c>
      <c r="J169" s="281">
        <v>0</v>
      </c>
      <c r="K169" s="281">
        <v>0</v>
      </c>
      <c r="L169" s="281">
        <v>0</v>
      </c>
      <c r="M169" s="281">
        <v>0</v>
      </c>
      <c r="N169" s="281">
        <v>0</v>
      </c>
      <c r="O169" s="281">
        <v>0</v>
      </c>
      <c r="P169" s="281">
        <v>0</v>
      </c>
      <c r="Q169" s="281">
        <v>0</v>
      </c>
      <c r="R169" s="281">
        <f>SUM($F169:$Q169)/100</f>
        <v>1</v>
      </c>
      <c r="S169" s="614"/>
      <c r="T169" s="615"/>
    </row>
    <row r="170" spans="2:20" ht="31.5" customHeight="1" x14ac:dyDescent="0.25">
      <c r="B170" s="481"/>
      <c r="C170" s="491"/>
      <c r="D170" s="492"/>
      <c r="E170" s="611" t="s">
        <v>1038</v>
      </c>
      <c r="F170" s="285">
        <v>25</v>
      </c>
      <c r="G170" s="285">
        <v>25</v>
      </c>
      <c r="H170" s="285">
        <v>25</v>
      </c>
      <c r="I170" s="285">
        <v>25</v>
      </c>
      <c r="J170" s="285">
        <v>0</v>
      </c>
      <c r="K170" s="285">
        <v>0</v>
      </c>
      <c r="L170" s="285">
        <v>0</v>
      </c>
      <c r="M170" s="285">
        <v>0</v>
      </c>
      <c r="N170" s="285">
        <v>0</v>
      </c>
      <c r="O170" s="285">
        <v>0</v>
      </c>
      <c r="P170" s="277">
        <v>0</v>
      </c>
      <c r="Q170" s="285">
        <v>0</v>
      </c>
      <c r="R170" s="285">
        <f t="shared" si="18"/>
        <v>1</v>
      </c>
      <c r="S170" s="616"/>
      <c r="T170" s="617"/>
    </row>
    <row r="171" spans="2:20" ht="63" hidden="1" customHeight="1" x14ac:dyDescent="0.25">
      <c r="B171" s="382" t="s">
        <v>171</v>
      </c>
      <c r="C171" s="542" t="s">
        <v>1161</v>
      </c>
      <c r="D171" s="543"/>
      <c r="E171" s="350" t="s">
        <v>1037</v>
      </c>
      <c r="F171" s="287">
        <v>10</v>
      </c>
      <c r="G171" s="287">
        <v>20</v>
      </c>
      <c r="H171" s="287">
        <v>15</v>
      </c>
      <c r="I171" s="287">
        <v>10</v>
      </c>
      <c r="J171" s="344">
        <v>10</v>
      </c>
      <c r="K171" s="344">
        <v>10</v>
      </c>
      <c r="L171" s="344">
        <v>5</v>
      </c>
      <c r="M171" s="344">
        <v>5</v>
      </c>
      <c r="N171" s="344">
        <v>5</v>
      </c>
      <c r="O171" s="344">
        <v>5</v>
      </c>
      <c r="P171" s="344">
        <v>5</v>
      </c>
      <c r="Q171" s="344">
        <v>0</v>
      </c>
      <c r="R171" s="344">
        <f>SUM(F171:Q171)/100</f>
        <v>1</v>
      </c>
      <c r="S171" s="586"/>
      <c r="T171" s="587"/>
    </row>
    <row r="172" spans="2:20" ht="58.5" hidden="1" customHeight="1" x14ac:dyDescent="0.25">
      <c r="B172" s="383"/>
      <c r="C172" s="544"/>
      <c r="D172" s="545"/>
      <c r="E172" s="327" t="s">
        <v>1038</v>
      </c>
      <c r="F172" s="328">
        <v>9</v>
      </c>
      <c r="G172" s="328">
        <v>18</v>
      </c>
      <c r="H172" s="328">
        <v>17</v>
      </c>
      <c r="I172" s="328">
        <v>9</v>
      </c>
      <c r="J172" s="345">
        <v>11</v>
      </c>
      <c r="K172" s="345">
        <v>7</v>
      </c>
      <c r="L172" s="345">
        <v>0</v>
      </c>
      <c r="M172" s="345">
        <v>0</v>
      </c>
      <c r="N172" s="345">
        <v>0</v>
      </c>
      <c r="O172" s="345">
        <v>0</v>
      </c>
      <c r="P172" s="345">
        <v>0</v>
      </c>
      <c r="Q172" s="345">
        <v>0</v>
      </c>
      <c r="R172" s="345">
        <f t="shared" ref="R172:R185" si="19">SUM(F172:Q172)/100</f>
        <v>0.71</v>
      </c>
      <c r="S172" s="588"/>
      <c r="T172" s="589"/>
    </row>
    <row r="173" spans="2:20" ht="121.5" hidden="1" customHeight="1" x14ac:dyDescent="0.25">
      <c r="B173" s="565" t="s">
        <v>176</v>
      </c>
      <c r="C173" s="499" t="s">
        <v>1154</v>
      </c>
      <c r="D173" s="500"/>
      <c r="E173" s="326" t="s">
        <v>1037</v>
      </c>
      <c r="F173" s="287">
        <v>10</v>
      </c>
      <c r="G173" s="287">
        <v>20</v>
      </c>
      <c r="H173" s="287">
        <v>15</v>
      </c>
      <c r="I173" s="287">
        <v>10</v>
      </c>
      <c r="J173" s="344">
        <v>10</v>
      </c>
      <c r="K173" s="344">
        <v>10</v>
      </c>
      <c r="L173" s="344">
        <v>5</v>
      </c>
      <c r="M173" s="344">
        <v>5</v>
      </c>
      <c r="N173" s="344">
        <v>5</v>
      </c>
      <c r="O173" s="344">
        <v>5</v>
      </c>
      <c r="P173" s="344">
        <v>5</v>
      </c>
      <c r="Q173" s="344">
        <v>0</v>
      </c>
      <c r="R173" s="344">
        <f t="shared" si="19"/>
        <v>1</v>
      </c>
      <c r="S173" s="588"/>
      <c r="T173" s="589"/>
    </row>
    <row r="174" spans="2:20" ht="87.75" hidden="1" customHeight="1" x14ac:dyDescent="0.25">
      <c r="B174" s="516"/>
      <c r="C174" s="501"/>
      <c r="D174" s="502"/>
      <c r="E174" s="327" t="s">
        <v>1038</v>
      </c>
      <c r="F174" s="328">
        <v>15</v>
      </c>
      <c r="G174" s="328">
        <v>16</v>
      </c>
      <c r="H174" s="328">
        <v>13</v>
      </c>
      <c r="I174" s="328">
        <v>6</v>
      </c>
      <c r="J174" s="345">
        <v>7</v>
      </c>
      <c r="K174" s="345">
        <v>8</v>
      </c>
      <c r="L174" s="345">
        <v>0</v>
      </c>
      <c r="M174" s="345">
        <v>0</v>
      </c>
      <c r="N174" s="345">
        <v>0</v>
      </c>
      <c r="O174" s="345">
        <v>0</v>
      </c>
      <c r="P174" s="345">
        <v>0</v>
      </c>
      <c r="Q174" s="345">
        <v>0</v>
      </c>
      <c r="R174" s="345">
        <f t="shared" si="19"/>
        <v>0.65</v>
      </c>
      <c r="S174" s="588"/>
      <c r="T174" s="589"/>
    </row>
    <row r="175" spans="2:20" ht="84" hidden="1" customHeight="1" x14ac:dyDescent="0.25">
      <c r="B175" s="382" t="s">
        <v>181</v>
      </c>
      <c r="C175" s="542" t="s">
        <v>1171</v>
      </c>
      <c r="D175" s="543"/>
      <c r="E175" s="326" t="s">
        <v>1037</v>
      </c>
      <c r="F175" s="287">
        <v>10</v>
      </c>
      <c r="G175" s="287">
        <v>20</v>
      </c>
      <c r="H175" s="287">
        <v>15</v>
      </c>
      <c r="I175" s="287">
        <v>10</v>
      </c>
      <c r="J175" s="344">
        <v>10</v>
      </c>
      <c r="K175" s="344">
        <v>10</v>
      </c>
      <c r="L175" s="344">
        <v>5</v>
      </c>
      <c r="M175" s="344">
        <v>5</v>
      </c>
      <c r="N175" s="344">
        <v>5</v>
      </c>
      <c r="O175" s="344">
        <v>5</v>
      </c>
      <c r="P175" s="344">
        <v>5</v>
      </c>
      <c r="Q175" s="344">
        <v>0</v>
      </c>
      <c r="R175" s="344">
        <f t="shared" si="19"/>
        <v>1</v>
      </c>
      <c r="S175" s="588"/>
      <c r="T175" s="589"/>
    </row>
    <row r="176" spans="2:20" ht="77.25" hidden="1" customHeight="1" x14ac:dyDescent="0.25">
      <c r="B176" s="383"/>
      <c r="C176" s="544"/>
      <c r="D176" s="545"/>
      <c r="E176" s="327" t="s">
        <v>1038</v>
      </c>
      <c r="F176" s="328">
        <v>10</v>
      </c>
      <c r="G176" s="328">
        <v>22</v>
      </c>
      <c r="H176" s="328">
        <v>16</v>
      </c>
      <c r="I176" s="328">
        <v>12</v>
      </c>
      <c r="J176" s="345">
        <v>8</v>
      </c>
      <c r="K176" s="345">
        <v>9</v>
      </c>
      <c r="L176" s="345">
        <v>0</v>
      </c>
      <c r="M176" s="345">
        <v>0</v>
      </c>
      <c r="N176" s="345">
        <v>0</v>
      </c>
      <c r="O176" s="345">
        <v>0</v>
      </c>
      <c r="P176" s="345">
        <v>0</v>
      </c>
      <c r="Q176" s="345">
        <v>0</v>
      </c>
      <c r="R176" s="345">
        <f t="shared" si="19"/>
        <v>0.77</v>
      </c>
      <c r="S176" s="588"/>
      <c r="T176" s="589"/>
    </row>
    <row r="177" spans="2:20" ht="15" hidden="1" customHeight="1" x14ac:dyDescent="0.25">
      <c r="B177" s="321"/>
      <c r="C177" s="507" t="s">
        <v>1162</v>
      </c>
      <c r="D177" s="508"/>
      <c r="E177" s="576"/>
      <c r="F177" s="577"/>
      <c r="G177" s="577"/>
      <c r="H177" s="577"/>
      <c r="I177" s="577"/>
      <c r="J177" s="577"/>
      <c r="K177" s="577"/>
      <c r="L177" s="577"/>
      <c r="M177" s="577"/>
      <c r="N177" s="577"/>
      <c r="O177" s="577"/>
      <c r="P177" s="577"/>
      <c r="Q177" s="577"/>
      <c r="R177" s="578"/>
      <c r="S177" s="588"/>
      <c r="T177" s="589"/>
    </row>
    <row r="178" spans="2:20" ht="45" hidden="1" customHeight="1" x14ac:dyDescent="0.25">
      <c r="B178" s="382" t="s">
        <v>186</v>
      </c>
      <c r="C178" s="499" t="s">
        <v>1136</v>
      </c>
      <c r="D178" s="500"/>
      <c r="E178" s="326" t="s">
        <v>1037</v>
      </c>
      <c r="F178" s="287">
        <v>10</v>
      </c>
      <c r="G178" s="287">
        <v>20</v>
      </c>
      <c r="H178" s="287">
        <v>15</v>
      </c>
      <c r="I178" s="287">
        <v>10</v>
      </c>
      <c r="J178" s="344">
        <v>10</v>
      </c>
      <c r="K178" s="344">
        <v>10</v>
      </c>
      <c r="L178" s="344">
        <v>5</v>
      </c>
      <c r="M178" s="344">
        <v>5</v>
      </c>
      <c r="N178" s="344">
        <v>5</v>
      </c>
      <c r="O178" s="344">
        <v>5</v>
      </c>
      <c r="P178" s="344">
        <v>5</v>
      </c>
      <c r="Q178" s="344">
        <v>0</v>
      </c>
      <c r="R178" s="344">
        <f t="shared" si="19"/>
        <v>1</v>
      </c>
      <c r="S178" s="588"/>
      <c r="T178" s="589"/>
    </row>
    <row r="179" spans="2:20" hidden="1" x14ac:dyDescent="0.25">
      <c r="B179" s="383"/>
      <c r="C179" s="501"/>
      <c r="D179" s="502"/>
      <c r="E179" s="327" t="s">
        <v>1038</v>
      </c>
      <c r="F179" s="328">
        <v>9</v>
      </c>
      <c r="G179" s="328">
        <v>18</v>
      </c>
      <c r="H179" s="328">
        <v>17</v>
      </c>
      <c r="I179" s="328">
        <v>9</v>
      </c>
      <c r="J179" s="345">
        <v>11</v>
      </c>
      <c r="K179" s="345">
        <v>7</v>
      </c>
      <c r="L179" s="345">
        <v>0</v>
      </c>
      <c r="M179" s="345">
        <v>0</v>
      </c>
      <c r="N179" s="345">
        <v>0</v>
      </c>
      <c r="O179" s="345">
        <v>0</v>
      </c>
      <c r="P179" s="345">
        <v>0</v>
      </c>
      <c r="Q179" s="345">
        <v>0</v>
      </c>
      <c r="R179" s="345">
        <f t="shared" si="19"/>
        <v>0.71</v>
      </c>
      <c r="S179" s="588"/>
      <c r="T179" s="589"/>
    </row>
    <row r="180" spans="2:20" ht="15" hidden="1" customHeight="1" x14ac:dyDescent="0.25">
      <c r="B180" s="321"/>
      <c r="C180" s="507" t="s">
        <v>1145</v>
      </c>
      <c r="D180" s="508"/>
      <c r="E180" s="576"/>
      <c r="F180" s="577"/>
      <c r="G180" s="577"/>
      <c r="H180" s="577"/>
      <c r="I180" s="577"/>
      <c r="J180" s="577"/>
      <c r="K180" s="577"/>
      <c r="L180" s="577"/>
      <c r="M180" s="577"/>
      <c r="N180" s="577"/>
      <c r="O180" s="577"/>
      <c r="P180" s="577"/>
      <c r="Q180" s="577"/>
      <c r="R180" s="578"/>
      <c r="S180" s="588"/>
      <c r="T180" s="589"/>
    </row>
    <row r="181" spans="2:20" ht="120.75" hidden="1" customHeight="1" x14ac:dyDescent="0.25">
      <c r="B181" s="382" t="s">
        <v>1047</v>
      </c>
      <c r="C181" s="503" t="s">
        <v>1169</v>
      </c>
      <c r="D181" s="504"/>
      <c r="E181" s="326" t="s">
        <v>1037</v>
      </c>
      <c r="F181" s="287">
        <v>10</v>
      </c>
      <c r="G181" s="287">
        <v>20</v>
      </c>
      <c r="H181" s="287">
        <v>15</v>
      </c>
      <c r="I181" s="287">
        <v>10</v>
      </c>
      <c r="J181" s="344">
        <v>10</v>
      </c>
      <c r="K181" s="344">
        <v>10</v>
      </c>
      <c r="L181" s="344">
        <v>5</v>
      </c>
      <c r="M181" s="344">
        <v>5</v>
      </c>
      <c r="N181" s="344">
        <v>5</v>
      </c>
      <c r="O181" s="344">
        <v>5</v>
      </c>
      <c r="P181" s="344">
        <v>5</v>
      </c>
      <c r="Q181" s="344">
        <v>0</v>
      </c>
      <c r="R181" s="344">
        <f t="shared" si="19"/>
        <v>1</v>
      </c>
      <c r="S181" s="588"/>
      <c r="T181" s="589"/>
    </row>
    <row r="182" spans="2:20" ht="93.75" hidden="1" customHeight="1" x14ac:dyDescent="0.25">
      <c r="B182" s="383"/>
      <c r="C182" s="505"/>
      <c r="D182" s="506"/>
      <c r="E182" s="327" t="s">
        <v>1038</v>
      </c>
      <c r="F182" s="328">
        <v>9</v>
      </c>
      <c r="G182" s="328">
        <v>19</v>
      </c>
      <c r="H182" s="328">
        <v>17</v>
      </c>
      <c r="I182" s="328">
        <v>8</v>
      </c>
      <c r="J182" s="345">
        <v>12</v>
      </c>
      <c r="K182" s="345">
        <v>7</v>
      </c>
      <c r="L182" s="345">
        <v>0</v>
      </c>
      <c r="M182" s="345">
        <v>0</v>
      </c>
      <c r="N182" s="345">
        <v>0</v>
      </c>
      <c r="O182" s="345">
        <v>0</v>
      </c>
      <c r="P182" s="345">
        <v>0</v>
      </c>
      <c r="Q182" s="345">
        <v>0</v>
      </c>
      <c r="R182" s="345">
        <f t="shared" si="19"/>
        <v>0.72</v>
      </c>
      <c r="S182" s="588"/>
      <c r="T182" s="589"/>
    </row>
    <row r="183" spans="2:20" ht="15" hidden="1" customHeight="1" x14ac:dyDescent="0.25">
      <c r="B183" s="321"/>
      <c r="C183" s="573" t="s">
        <v>1146</v>
      </c>
      <c r="D183" s="508"/>
      <c r="E183" s="576"/>
      <c r="F183" s="577"/>
      <c r="G183" s="577"/>
      <c r="H183" s="577"/>
      <c r="I183" s="577"/>
      <c r="J183" s="577"/>
      <c r="K183" s="577"/>
      <c r="L183" s="577"/>
      <c r="M183" s="577"/>
      <c r="N183" s="577"/>
      <c r="O183" s="577"/>
      <c r="P183" s="577"/>
      <c r="Q183" s="577"/>
      <c r="R183" s="578"/>
      <c r="S183" s="588"/>
      <c r="T183" s="589"/>
    </row>
    <row r="184" spans="2:20" ht="57.75" hidden="1" customHeight="1" x14ac:dyDescent="0.25">
      <c r="B184" s="382" t="s">
        <v>1048</v>
      </c>
      <c r="C184" s="499" t="s">
        <v>1170</v>
      </c>
      <c r="D184" s="500"/>
      <c r="E184" s="326" t="s">
        <v>1037</v>
      </c>
      <c r="F184" s="287">
        <v>10</v>
      </c>
      <c r="G184" s="287">
        <v>20</v>
      </c>
      <c r="H184" s="287">
        <v>15</v>
      </c>
      <c r="I184" s="287">
        <v>10</v>
      </c>
      <c r="J184" s="344">
        <v>10</v>
      </c>
      <c r="K184" s="344">
        <v>10</v>
      </c>
      <c r="L184" s="344">
        <v>5</v>
      </c>
      <c r="M184" s="344">
        <v>5</v>
      </c>
      <c r="N184" s="344">
        <v>5</v>
      </c>
      <c r="O184" s="344">
        <v>5</v>
      </c>
      <c r="P184" s="344">
        <v>5</v>
      </c>
      <c r="Q184" s="344">
        <v>0</v>
      </c>
      <c r="R184" s="344">
        <f t="shared" si="19"/>
        <v>1</v>
      </c>
      <c r="S184" s="588"/>
      <c r="T184" s="589"/>
    </row>
    <row r="185" spans="2:20" ht="52.5" hidden="1" customHeight="1" x14ac:dyDescent="0.25">
      <c r="B185" s="383"/>
      <c r="C185" s="501"/>
      <c r="D185" s="502"/>
      <c r="E185" s="327" t="s">
        <v>1038</v>
      </c>
      <c r="F185" s="328">
        <v>11</v>
      </c>
      <c r="G185" s="328">
        <v>18</v>
      </c>
      <c r="H185" s="328">
        <v>15</v>
      </c>
      <c r="I185" s="328">
        <v>10</v>
      </c>
      <c r="J185" s="345">
        <v>11</v>
      </c>
      <c r="K185" s="345">
        <v>9</v>
      </c>
      <c r="L185" s="345">
        <v>0</v>
      </c>
      <c r="M185" s="345">
        <v>0</v>
      </c>
      <c r="N185" s="345">
        <v>0</v>
      </c>
      <c r="O185" s="345">
        <v>0</v>
      </c>
      <c r="P185" s="345">
        <v>0</v>
      </c>
      <c r="Q185" s="345">
        <v>0</v>
      </c>
      <c r="R185" s="345">
        <f t="shared" si="19"/>
        <v>0.74</v>
      </c>
      <c r="S185" s="588"/>
      <c r="T185" s="589"/>
    </row>
    <row r="186" spans="2:20" ht="15" hidden="1" customHeight="1" x14ac:dyDescent="0.25">
      <c r="B186" s="336"/>
      <c r="C186" s="574" t="s">
        <v>1165</v>
      </c>
      <c r="D186" s="575"/>
      <c r="E186" s="576"/>
      <c r="F186" s="577"/>
      <c r="G186" s="577"/>
      <c r="H186" s="577"/>
      <c r="I186" s="577"/>
      <c r="J186" s="577"/>
      <c r="K186" s="577"/>
      <c r="L186" s="577"/>
      <c r="M186" s="577"/>
      <c r="N186" s="577"/>
      <c r="O186" s="577"/>
      <c r="P186" s="577"/>
      <c r="Q186" s="577"/>
      <c r="R186" s="578"/>
      <c r="S186" s="588"/>
      <c r="T186" s="589"/>
    </row>
    <row r="187" spans="2:20" ht="81.75" hidden="1" customHeight="1" x14ac:dyDescent="0.25">
      <c r="B187" s="515" t="s">
        <v>1051</v>
      </c>
      <c r="C187" s="566" t="s">
        <v>1199</v>
      </c>
      <c r="D187" s="567"/>
      <c r="E187" s="326" t="s">
        <v>1037</v>
      </c>
      <c r="F187" s="287">
        <v>10</v>
      </c>
      <c r="G187" s="287">
        <v>20</v>
      </c>
      <c r="H187" s="287">
        <v>15</v>
      </c>
      <c r="I187" s="287">
        <v>10</v>
      </c>
      <c r="J187" s="344">
        <v>10</v>
      </c>
      <c r="K187" s="344">
        <v>10</v>
      </c>
      <c r="L187" s="344">
        <v>5</v>
      </c>
      <c r="M187" s="344">
        <v>5</v>
      </c>
      <c r="N187" s="344">
        <v>5</v>
      </c>
      <c r="O187" s="344">
        <v>5</v>
      </c>
      <c r="P187" s="344">
        <v>5</v>
      </c>
      <c r="Q187" s="344">
        <v>0</v>
      </c>
      <c r="R187" s="344">
        <f t="shared" ref="R187:R188" si="20">SUM(F187:Q187)/100</f>
        <v>1</v>
      </c>
      <c r="S187" s="588"/>
      <c r="T187" s="589"/>
    </row>
    <row r="188" spans="2:20" ht="55.5" hidden="1" customHeight="1" x14ac:dyDescent="0.25">
      <c r="B188" s="516"/>
      <c r="C188" s="568"/>
      <c r="D188" s="569"/>
      <c r="E188" s="327" t="s">
        <v>1038</v>
      </c>
      <c r="F188" s="328">
        <v>9</v>
      </c>
      <c r="G188" s="328">
        <v>19</v>
      </c>
      <c r="H188" s="328">
        <v>17</v>
      </c>
      <c r="I188" s="328">
        <v>10</v>
      </c>
      <c r="J188" s="345">
        <v>12</v>
      </c>
      <c r="K188" s="345">
        <v>6</v>
      </c>
      <c r="L188" s="345">
        <v>0</v>
      </c>
      <c r="M188" s="345">
        <v>0</v>
      </c>
      <c r="N188" s="345">
        <v>0</v>
      </c>
      <c r="O188" s="345">
        <v>0</v>
      </c>
      <c r="P188" s="345">
        <v>0</v>
      </c>
      <c r="Q188" s="345">
        <v>0</v>
      </c>
      <c r="R188" s="345">
        <f t="shared" si="20"/>
        <v>0.73</v>
      </c>
      <c r="S188" s="588"/>
      <c r="T188" s="589"/>
    </row>
    <row r="189" spans="2:20" ht="15" hidden="1" customHeight="1" x14ac:dyDescent="0.25">
      <c r="B189" s="336"/>
      <c r="C189" s="570" t="s">
        <v>1147</v>
      </c>
      <c r="D189" s="541"/>
      <c r="E189" s="576"/>
      <c r="F189" s="577"/>
      <c r="G189" s="577"/>
      <c r="H189" s="577"/>
      <c r="I189" s="577"/>
      <c r="J189" s="577"/>
      <c r="K189" s="577"/>
      <c r="L189" s="577"/>
      <c r="M189" s="577"/>
      <c r="N189" s="577"/>
      <c r="O189" s="577"/>
      <c r="P189" s="577"/>
      <c r="Q189" s="577"/>
      <c r="R189" s="578">
        <f t="shared" ref="R189" ca="1" si="21">SUM($G189:$R189)/100</f>
        <v>1.18</v>
      </c>
      <c r="S189" s="588"/>
      <c r="T189" s="589"/>
    </row>
    <row r="190" spans="2:20" hidden="1" x14ac:dyDescent="0.25">
      <c r="B190" s="337"/>
      <c r="C190" s="571"/>
      <c r="D190" s="572"/>
      <c r="E190" s="576"/>
      <c r="F190" s="577"/>
      <c r="G190" s="577"/>
      <c r="H190" s="577"/>
      <c r="I190" s="577"/>
      <c r="J190" s="577"/>
      <c r="K190" s="577"/>
      <c r="L190" s="577"/>
      <c r="M190" s="577"/>
      <c r="N190" s="577"/>
      <c r="O190" s="577"/>
      <c r="P190" s="577"/>
      <c r="Q190" s="577"/>
      <c r="R190" s="578"/>
      <c r="S190" s="590"/>
      <c r="T190" s="591"/>
    </row>
    <row r="191" spans="2:20" x14ac:dyDescent="0.25">
      <c r="B191" s="292"/>
      <c r="C191" s="293"/>
      <c r="D191" s="293"/>
      <c r="E191" s="294"/>
      <c r="F191" s="320"/>
      <c r="G191" s="320"/>
      <c r="H191" s="320"/>
      <c r="I191" s="320"/>
      <c r="J191" s="296"/>
      <c r="K191" s="296"/>
      <c r="L191" s="296"/>
      <c r="M191" s="296"/>
      <c r="N191" s="296"/>
      <c r="O191" s="296"/>
      <c r="P191" s="296"/>
      <c r="Q191" s="296"/>
      <c r="R191" s="296"/>
      <c r="S191" s="233"/>
      <c r="T191" s="233"/>
    </row>
    <row r="192" spans="2:20" x14ac:dyDescent="0.25">
      <c r="B192" s="292"/>
      <c r="C192" s="323" t="s">
        <v>1053</v>
      </c>
      <c r="D192" s="293"/>
      <c r="E192" s="294"/>
      <c r="F192" s="320"/>
      <c r="G192" s="320"/>
      <c r="H192" s="320"/>
      <c r="I192" s="320"/>
      <c r="J192" s="296"/>
      <c r="K192" s="296"/>
      <c r="L192" s="296"/>
      <c r="M192" s="296"/>
      <c r="N192" s="296"/>
      <c r="O192" s="296"/>
      <c r="P192" s="296"/>
      <c r="Q192" s="296"/>
      <c r="R192" s="296"/>
      <c r="S192" s="233"/>
      <c r="T192" s="233"/>
    </row>
    <row r="193" spans="2:20" ht="24" customHeight="1" x14ac:dyDescent="0.25">
      <c r="B193" s="292"/>
      <c r="C193" s="386" t="s">
        <v>1175</v>
      </c>
      <c r="D193" s="386"/>
      <c r="E193" s="386"/>
      <c r="F193" s="386"/>
      <c r="G193" s="386"/>
      <c r="H193" s="386"/>
      <c r="I193" s="386"/>
      <c r="J193" s="386"/>
      <c r="K193" s="296"/>
      <c r="L193" s="296"/>
      <c r="M193" s="296"/>
      <c r="N193" s="296"/>
      <c r="O193" s="296"/>
      <c r="P193" s="296"/>
      <c r="Q193" s="296"/>
      <c r="R193" s="296"/>
      <c r="S193" s="233"/>
      <c r="T193" s="233"/>
    </row>
    <row r="194" spans="2:20" ht="24.75" customHeight="1" x14ac:dyDescent="0.25">
      <c r="B194" s="292"/>
      <c r="C194" s="324" t="s">
        <v>1176</v>
      </c>
      <c r="D194" s="325" t="s">
        <v>1177</v>
      </c>
      <c r="E194" s="387" t="s">
        <v>1178</v>
      </c>
      <c r="F194" s="387"/>
      <c r="G194" s="387"/>
      <c r="H194" s="388" t="s">
        <v>1179</v>
      </c>
      <c r="I194" s="388"/>
      <c r="J194" s="388"/>
      <c r="K194" s="296"/>
      <c r="L194" s="296"/>
      <c r="M194" s="296"/>
      <c r="N194" s="296"/>
      <c r="O194" s="296"/>
      <c r="P194" s="296"/>
      <c r="Q194" s="296"/>
      <c r="R194" s="296"/>
      <c r="S194" s="233"/>
      <c r="T194" s="233"/>
    </row>
    <row r="195" spans="2:20" x14ac:dyDescent="0.25">
      <c r="B195" s="292"/>
      <c r="C195" s="293"/>
      <c r="D195" s="293"/>
      <c r="E195" s="294"/>
      <c r="F195" s="320"/>
      <c r="G195" s="320"/>
      <c r="H195" s="320"/>
      <c r="I195" s="320"/>
      <c r="J195" s="296"/>
      <c r="K195" s="296"/>
      <c r="L195" s="296"/>
      <c r="M195" s="296"/>
      <c r="N195" s="296"/>
      <c r="O195" s="296"/>
      <c r="P195" s="296"/>
      <c r="Q195" s="296"/>
      <c r="R195" s="296"/>
      <c r="S195" s="233"/>
      <c r="T195" s="233"/>
    </row>
    <row r="196" spans="2:20" x14ac:dyDescent="0.25">
      <c r="B196" s="292"/>
      <c r="C196" s="293"/>
      <c r="D196" s="293"/>
      <c r="E196" s="294"/>
      <c r="F196" s="320"/>
      <c r="G196" s="320"/>
      <c r="H196" s="320"/>
      <c r="I196" s="320"/>
      <c r="J196" s="296"/>
      <c r="K196" s="296"/>
      <c r="L196" s="296"/>
      <c r="M196" s="296"/>
      <c r="N196" s="296"/>
      <c r="O196" s="296"/>
      <c r="P196" s="296"/>
      <c r="Q196" s="296"/>
      <c r="R196" s="296"/>
      <c r="S196" s="233"/>
      <c r="T196" s="233"/>
    </row>
    <row r="197" spans="2:20" ht="15.75" x14ac:dyDescent="0.25">
      <c r="B197" s="604" t="s">
        <v>1230</v>
      </c>
      <c r="C197" s="604"/>
      <c r="D197" s="604"/>
      <c r="E197" s="294"/>
      <c r="F197" s="320"/>
      <c r="G197" s="320"/>
      <c r="H197" s="320"/>
      <c r="I197" s="320"/>
      <c r="J197" s="296"/>
      <c r="K197" s="296"/>
      <c r="L197" s="296"/>
      <c r="M197" s="296"/>
      <c r="N197" s="296"/>
      <c r="O197" s="296"/>
      <c r="P197" s="296"/>
      <c r="Q197" s="296"/>
      <c r="R197" s="296"/>
      <c r="S197" s="233"/>
      <c r="T197" s="233"/>
    </row>
    <row r="198" spans="2:20" ht="15.75" x14ac:dyDescent="0.25">
      <c r="B198" s="605" t="s">
        <v>1231</v>
      </c>
      <c r="C198" s="605"/>
      <c r="D198" s="605"/>
      <c r="E198" s="294"/>
      <c r="F198" s="320"/>
      <c r="G198" s="320"/>
      <c r="H198" s="320"/>
      <c r="I198" s="320"/>
      <c r="J198" s="296"/>
      <c r="K198" s="296"/>
      <c r="L198" s="296"/>
      <c r="M198" s="296"/>
      <c r="N198" s="296"/>
      <c r="O198" s="296"/>
      <c r="P198" s="296"/>
      <c r="Q198" s="296"/>
      <c r="R198" s="296"/>
      <c r="S198" s="233"/>
      <c r="T198" s="233"/>
    </row>
    <row r="199" spans="2:20" ht="15.75" x14ac:dyDescent="0.25">
      <c r="B199" s="606" t="s">
        <v>1232</v>
      </c>
      <c r="C199" s="606"/>
      <c r="D199" s="606"/>
      <c r="E199" s="294"/>
      <c r="F199" s="320"/>
      <c r="G199" s="320"/>
      <c r="H199" s="320"/>
      <c r="I199" s="320"/>
      <c r="J199" s="296"/>
      <c r="K199" s="296"/>
      <c r="L199" s="296"/>
      <c r="M199" s="296"/>
      <c r="N199" s="296"/>
      <c r="O199" s="296"/>
      <c r="P199" s="296"/>
      <c r="Q199" s="296"/>
      <c r="R199" s="296"/>
      <c r="S199" s="233"/>
      <c r="T199" s="233"/>
    </row>
    <row r="200" spans="2:20" ht="15.75" x14ac:dyDescent="0.25">
      <c r="B200" s="607" t="s">
        <v>1233</v>
      </c>
      <c r="C200" s="607"/>
      <c r="D200" s="607"/>
      <c r="E200" s="294"/>
      <c r="F200" s="320"/>
      <c r="G200" s="320"/>
      <c r="H200" s="320"/>
      <c r="I200" s="320"/>
      <c r="J200" s="296"/>
      <c r="K200" s="296"/>
      <c r="L200" s="296"/>
      <c r="M200" s="296"/>
      <c r="N200" s="296"/>
      <c r="O200" s="296"/>
      <c r="P200" s="296"/>
      <c r="Q200" s="296"/>
      <c r="R200" s="296"/>
      <c r="S200" s="233"/>
      <c r="T200" s="233"/>
    </row>
    <row r="201" spans="2:20" ht="15.75" x14ac:dyDescent="0.25">
      <c r="B201" s="608" t="s">
        <v>1234</v>
      </c>
      <c r="C201" s="608"/>
      <c r="D201" s="608"/>
      <c r="E201" s="294"/>
      <c r="F201" s="320"/>
      <c r="G201" s="320"/>
      <c r="H201" s="320"/>
      <c r="I201" s="320"/>
      <c r="J201" s="296"/>
      <c r="K201" s="296"/>
      <c r="L201" s="296"/>
      <c r="M201" s="296"/>
      <c r="N201" s="296"/>
      <c r="O201" s="296"/>
      <c r="P201" s="296"/>
      <c r="Q201" s="296"/>
      <c r="R201" s="296"/>
      <c r="S201" s="233"/>
      <c r="T201" s="233"/>
    </row>
    <row r="202" spans="2:20" ht="15.75" x14ac:dyDescent="0.25">
      <c r="B202" s="609" t="s">
        <v>1235</v>
      </c>
      <c r="C202" s="609"/>
      <c r="D202" s="609"/>
      <c r="E202" s="294"/>
      <c r="F202" s="320"/>
      <c r="G202" s="320"/>
      <c r="H202" s="320"/>
      <c r="I202" s="320"/>
      <c r="J202" s="296"/>
      <c r="K202" s="296"/>
      <c r="L202" s="296"/>
      <c r="M202" s="296"/>
      <c r="N202" s="296"/>
      <c r="O202" s="296"/>
      <c r="P202" s="296"/>
      <c r="Q202" s="296"/>
      <c r="R202" s="296"/>
      <c r="S202" s="233"/>
      <c r="T202" s="233"/>
    </row>
    <row r="203" spans="2:20" x14ac:dyDescent="0.25">
      <c r="B203" s="292"/>
      <c r="C203" s="293"/>
      <c r="D203" s="293"/>
      <c r="E203" s="294"/>
      <c r="F203" s="320"/>
      <c r="G203" s="320"/>
      <c r="H203" s="320"/>
      <c r="I203" s="320"/>
      <c r="J203" s="296"/>
      <c r="K203" s="296"/>
      <c r="L203" s="296"/>
      <c r="M203" s="296"/>
      <c r="N203" s="296"/>
      <c r="O203" s="296"/>
      <c r="P203" s="296"/>
      <c r="Q203" s="296"/>
      <c r="R203" s="296"/>
      <c r="S203" s="233"/>
      <c r="T203" s="233"/>
    </row>
    <row r="204" spans="2:20" x14ac:dyDescent="0.25">
      <c r="B204" s="292"/>
      <c r="C204" s="293"/>
      <c r="D204" s="293"/>
      <c r="E204" s="294"/>
      <c r="F204" s="320"/>
      <c r="G204" s="320"/>
      <c r="H204" s="320"/>
      <c r="I204" s="320"/>
      <c r="J204" s="296"/>
      <c r="K204" s="296"/>
      <c r="L204" s="296"/>
      <c r="M204" s="296"/>
      <c r="N204" s="296"/>
      <c r="O204" s="296"/>
      <c r="P204" s="296"/>
      <c r="Q204" s="296"/>
      <c r="R204" s="296"/>
      <c r="S204" s="233"/>
      <c r="T204" s="233"/>
    </row>
    <row r="205" spans="2:20" x14ac:dyDescent="0.25">
      <c r="B205" s="292"/>
      <c r="C205" s="293"/>
      <c r="D205" s="293"/>
      <c r="E205" s="294"/>
      <c r="F205" s="320"/>
      <c r="G205" s="320"/>
      <c r="H205" s="320"/>
      <c r="I205" s="320"/>
      <c r="J205" s="296"/>
      <c r="K205" s="296"/>
      <c r="L205" s="296"/>
      <c r="M205" s="296"/>
      <c r="N205" s="296"/>
      <c r="O205" s="296"/>
      <c r="P205" s="296"/>
      <c r="Q205" s="296"/>
      <c r="R205" s="296"/>
      <c r="S205" s="233"/>
      <c r="T205" s="233"/>
    </row>
    <row r="206" spans="2:20" x14ac:dyDescent="0.25">
      <c r="B206" s="292"/>
      <c r="C206" s="293"/>
      <c r="D206" s="293"/>
      <c r="E206" s="294"/>
      <c r="F206" s="320"/>
      <c r="G206" s="320"/>
      <c r="H206" s="320"/>
      <c r="I206" s="320"/>
      <c r="J206" s="296"/>
      <c r="K206" s="296"/>
      <c r="L206" s="296"/>
      <c r="M206" s="296"/>
      <c r="N206" s="296"/>
      <c r="O206" s="296"/>
      <c r="P206" s="296"/>
      <c r="Q206" s="296"/>
      <c r="R206" s="296"/>
      <c r="S206" s="233"/>
      <c r="T206" s="233"/>
    </row>
    <row r="207" spans="2:20" x14ac:dyDescent="0.25">
      <c r="B207" s="292"/>
      <c r="C207" s="293"/>
      <c r="D207" s="293"/>
      <c r="E207" s="294"/>
      <c r="F207" s="320"/>
      <c r="G207" s="320"/>
      <c r="H207" s="320"/>
      <c r="I207" s="320"/>
      <c r="J207" s="296"/>
      <c r="K207" s="296"/>
      <c r="L207" s="296"/>
      <c r="M207" s="296"/>
      <c r="N207" s="296"/>
      <c r="O207" s="296"/>
      <c r="P207" s="296"/>
      <c r="Q207" s="296"/>
      <c r="R207" s="296"/>
      <c r="S207" s="233"/>
      <c r="T207" s="233"/>
    </row>
    <row r="208" spans="2:20" x14ac:dyDescent="0.25">
      <c r="B208" s="292"/>
      <c r="C208" s="293"/>
      <c r="D208" s="293"/>
      <c r="E208" s="294"/>
      <c r="F208" s="320"/>
      <c r="G208" s="320"/>
      <c r="H208" s="320"/>
      <c r="I208" s="320"/>
      <c r="J208" s="296"/>
      <c r="K208" s="296"/>
      <c r="L208" s="296"/>
      <c r="M208" s="296"/>
      <c r="N208" s="296"/>
      <c r="O208" s="296"/>
      <c r="P208" s="296"/>
      <c r="Q208" s="296"/>
      <c r="R208" s="296"/>
      <c r="S208" s="233"/>
      <c r="T208" s="233"/>
    </row>
    <row r="209" spans="2:20" x14ac:dyDescent="0.25">
      <c r="B209" s="292"/>
      <c r="C209" s="293"/>
      <c r="D209" s="293"/>
      <c r="E209" s="294"/>
      <c r="F209" s="320"/>
      <c r="G209" s="320"/>
      <c r="H209" s="320"/>
      <c r="I209" s="320"/>
      <c r="J209" s="296"/>
      <c r="K209" s="296"/>
      <c r="L209" s="296"/>
      <c r="M209" s="296"/>
      <c r="N209" s="296"/>
      <c r="O209" s="296"/>
      <c r="P209" s="296"/>
      <c r="Q209" s="296"/>
      <c r="R209" s="296"/>
      <c r="S209" s="233"/>
      <c r="T209" s="233"/>
    </row>
    <row r="210" spans="2:20" x14ac:dyDescent="0.25">
      <c r="B210" s="292"/>
      <c r="C210" s="293"/>
      <c r="D210" s="293"/>
      <c r="E210" s="294"/>
      <c r="F210" s="320"/>
      <c r="G210" s="320"/>
      <c r="H210" s="320"/>
      <c r="I210" s="320"/>
      <c r="J210" s="296"/>
      <c r="K210" s="296"/>
      <c r="L210" s="296"/>
      <c r="M210" s="296"/>
      <c r="N210" s="296"/>
      <c r="O210" s="296"/>
      <c r="P210" s="296"/>
      <c r="Q210" s="296"/>
      <c r="R210" s="296"/>
      <c r="S210" s="233"/>
      <c r="T210" s="233"/>
    </row>
    <row r="211" spans="2:20" x14ac:dyDescent="0.25">
      <c r="B211" s="292"/>
      <c r="C211" s="293"/>
      <c r="D211" s="293"/>
      <c r="E211" s="294"/>
      <c r="F211" s="320"/>
      <c r="G211" s="320"/>
      <c r="H211" s="320"/>
      <c r="I211" s="320"/>
      <c r="J211" s="296"/>
      <c r="K211" s="296"/>
      <c r="L211" s="296"/>
      <c r="M211" s="296"/>
      <c r="N211" s="296"/>
      <c r="O211" s="296"/>
      <c r="P211" s="296"/>
      <c r="Q211" s="296"/>
      <c r="R211" s="296"/>
      <c r="S211" s="233"/>
      <c r="T211" s="233"/>
    </row>
    <row r="212" spans="2:20" x14ac:dyDescent="0.25">
      <c r="B212" s="292"/>
      <c r="C212" s="293"/>
      <c r="D212" s="293"/>
      <c r="E212" s="294"/>
      <c r="F212" s="320"/>
      <c r="G212" s="320"/>
      <c r="H212" s="320"/>
      <c r="I212" s="320"/>
      <c r="J212" s="296"/>
      <c r="K212" s="296"/>
      <c r="L212" s="296"/>
      <c r="M212" s="296"/>
      <c r="N212" s="296"/>
      <c r="O212" s="296"/>
      <c r="P212" s="296"/>
      <c r="Q212" s="296"/>
      <c r="R212" s="296"/>
      <c r="S212" s="233"/>
      <c r="T212" s="233"/>
    </row>
    <row r="213" spans="2:20" x14ac:dyDescent="0.25">
      <c r="B213" s="298"/>
      <c r="C213" s="299"/>
      <c r="D213" s="299"/>
      <c r="E213" s="232"/>
      <c r="F213" s="232"/>
      <c r="G213" s="233"/>
      <c r="H213" s="233"/>
      <c r="I213" s="233"/>
      <c r="J213" s="233"/>
      <c r="K213" s="233"/>
      <c r="L213" s="233"/>
      <c r="M213" s="233"/>
      <c r="N213" s="233"/>
      <c r="O213" s="262"/>
      <c r="P213" s="233"/>
      <c r="Q213" s="233"/>
      <c r="R213" s="233"/>
      <c r="S213" s="233"/>
      <c r="T213" s="233"/>
    </row>
    <row r="214" spans="2:20" x14ac:dyDescent="0.25">
      <c r="B214" s="231"/>
      <c r="C214" s="232"/>
      <c r="D214" s="232"/>
      <c r="E214" s="232"/>
      <c r="F214" s="232"/>
      <c r="G214" s="233"/>
      <c r="H214" s="233"/>
      <c r="I214" s="233"/>
      <c r="J214" s="233"/>
      <c r="K214" s="233"/>
      <c r="L214" s="233"/>
      <c r="M214" s="233"/>
      <c r="N214" s="233"/>
      <c r="O214" s="262"/>
      <c r="P214" s="233"/>
      <c r="Q214" s="233"/>
      <c r="R214" s="233"/>
      <c r="S214" s="233"/>
      <c r="T214" s="233"/>
    </row>
    <row r="215" spans="2:20" x14ac:dyDescent="0.25">
      <c r="B215" s="231"/>
      <c r="C215" s="232"/>
      <c r="D215" s="232"/>
      <c r="E215" s="232"/>
      <c r="F215" s="232"/>
      <c r="G215" s="233"/>
      <c r="H215" s="233"/>
      <c r="I215" s="233"/>
      <c r="J215" s="233"/>
      <c r="K215" s="233"/>
      <c r="L215" s="233"/>
      <c r="M215" s="233"/>
      <c r="N215" s="233"/>
      <c r="O215" s="262"/>
      <c r="P215" s="233"/>
      <c r="Q215" s="233"/>
      <c r="R215" s="233"/>
      <c r="S215" s="233"/>
      <c r="T215" s="233"/>
    </row>
    <row r="216" spans="2:20" x14ac:dyDescent="0.25">
      <c r="B216" s="231"/>
      <c r="C216" s="232"/>
      <c r="D216" s="232"/>
      <c r="E216" s="232"/>
      <c r="F216" s="232"/>
      <c r="G216" s="233"/>
      <c r="H216" s="233"/>
      <c r="I216" s="233"/>
      <c r="J216" s="233"/>
      <c r="K216" s="233"/>
      <c r="L216" s="233"/>
      <c r="M216" s="233"/>
      <c r="N216" s="233"/>
      <c r="O216" s="262"/>
      <c r="P216" s="233"/>
      <c r="Q216" s="233"/>
      <c r="R216" s="233"/>
      <c r="S216" s="233"/>
      <c r="T216" s="233"/>
    </row>
    <row r="217" spans="2:20" x14ac:dyDescent="0.25">
      <c r="B217" s="231"/>
      <c r="C217" s="232"/>
      <c r="D217" s="232"/>
      <c r="E217" s="232"/>
      <c r="F217" s="232"/>
      <c r="G217" s="233"/>
      <c r="H217" s="233"/>
      <c r="I217" s="233"/>
      <c r="J217" s="233"/>
      <c r="K217" s="233"/>
      <c r="L217" s="233"/>
      <c r="M217" s="233"/>
      <c r="N217" s="233"/>
      <c r="O217" s="262"/>
      <c r="P217" s="233"/>
      <c r="Q217" s="233"/>
      <c r="R217" s="233"/>
      <c r="S217" s="233"/>
      <c r="T217" s="233"/>
    </row>
  </sheetData>
  <mergeCells count="248">
    <mergeCell ref="S63:T68"/>
    <mergeCell ref="S42:T45"/>
    <mergeCell ref="S83:T88"/>
    <mergeCell ref="S106:T117"/>
    <mergeCell ref="S139:T170"/>
    <mergeCell ref="B141:B142"/>
    <mergeCell ref="C67:D68"/>
    <mergeCell ref="E99:R99"/>
    <mergeCell ref="E56:R56"/>
    <mergeCell ref="P59:Q62"/>
    <mergeCell ref="R59:R60"/>
    <mergeCell ref="O61:O62"/>
    <mergeCell ref="R61:R62"/>
    <mergeCell ref="C56:D56"/>
    <mergeCell ref="C57:D58"/>
    <mergeCell ref="O38:O39"/>
    <mergeCell ref="P38:Q41"/>
    <mergeCell ref="R38:R39"/>
    <mergeCell ref="M40:N41"/>
    <mergeCell ref="O40:O41"/>
    <mergeCell ref="R40:R41"/>
    <mergeCell ref="S171:T190"/>
    <mergeCell ref="S118:T134"/>
    <mergeCell ref="S89:T101"/>
    <mergeCell ref="S69:T78"/>
    <mergeCell ref="S46:T58"/>
    <mergeCell ref="L18:P19"/>
    <mergeCell ref="R33:R34"/>
    <mergeCell ref="R35:R36"/>
    <mergeCell ref="M102:N103"/>
    <mergeCell ref="O102:O103"/>
    <mergeCell ref="P102:Q105"/>
    <mergeCell ref="R102:R103"/>
    <mergeCell ref="M104:N105"/>
    <mergeCell ref="O104:O105"/>
    <mergeCell ref="R104:R105"/>
    <mergeCell ref="P79:Q82"/>
    <mergeCell ref="R79:R80"/>
    <mergeCell ref="M81:N82"/>
    <mergeCell ref="O81:O82"/>
    <mergeCell ref="R81:R82"/>
    <mergeCell ref="M79:N80"/>
    <mergeCell ref="O79:O80"/>
    <mergeCell ref="O59:O60"/>
    <mergeCell ref="O33:O34"/>
    <mergeCell ref="C193:J193"/>
    <mergeCell ref="E194:G194"/>
    <mergeCell ref="H194:J194"/>
    <mergeCell ref="E122:R122"/>
    <mergeCell ref="E125:R125"/>
    <mergeCell ref="E128:R128"/>
    <mergeCell ref="E177:R177"/>
    <mergeCell ref="E180:R180"/>
    <mergeCell ref="E183:R183"/>
    <mergeCell ref="E186:R186"/>
    <mergeCell ref="E189:R189"/>
    <mergeCell ref="F135:G138"/>
    <mergeCell ref="H135:I138"/>
    <mergeCell ref="J135:L138"/>
    <mergeCell ref="M135:N136"/>
    <mergeCell ref="O135:O136"/>
    <mergeCell ref="P135:Q138"/>
    <mergeCell ref="R135:R136"/>
    <mergeCell ref="M137:N138"/>
    <mergeCell ref="O137:O138"/>
    <mergeCell ref="R137:R138"/>
    <mergeCell ref="E190:R190"/>
    <mergeCell ref="C167:D168"/>
    <mergeCell ref="C180:D180"/>
    <mergeCell ref="B181:B182"/>
    <mergeCell ref="C181:D182"/>
    <mergeCell ref="B184:B185"/>
    <mergeCell ref="C184:D185"/>
    <mergeCell ref="C187:D188"/>
    <mergeCell ref="C189:D190"/>
    <mergeCell ref="C183:D183"/>
    <mergeCell ref="C186:D186"/>
    <mergeCell ref="B187:B188"/>
    <mergeCell ref="B171:B172"/>
    <mergeCell ref="C171:D172"/>
    <mergeCell ref="B175:B176"/>
    <mergeCell ref="C175:D176"/>
    <mergeCell ref="B178:B179"/>
    <mergeCell ref="C178:D179"/>
    <mergeCell ref="C173:D174"/>
    <mergeCell ref="C177:D177"/>
    <mergeCell ref="B145:B146"/>
    <mergeCell ref="B147:B148"/>
    <mergeCell ref="B159:B160"/>
    <mergeCell ref="C159:D160"/>
    <mergeCell ref="B161:B162"/>
    <mergeCell ref="C161:D162"/>
    <mergeCell ref="B163:B164"/>
    <mergeCell ref="C163:D164"/>
    <mergeCell ref="B149:B150"/>
    <mergeCell ref="B173:B174"/>
    <mergeCell ref="C145:D146"/>
    <mergeCell ref="C147:D148"/>
    <mergeCell ref="J102:L105"/>
    <mergeCell ref="B118:B119"/>
    <mergeCell ref="C118:D119"/>
    <mergeCell ref="B102:B105"/>
    <mergeCell ref="C102:E105"/>
    <mergeCell ref="F102:G105"/>
    <mergeCell ref="H102:I105"/>
    <mergeCell ref="B129:B130"/>
    <mergeCell ref="C133:D134"/>
    <mergeCell ref="B131:B132"/>
    <mergeCell ref="C131:D132"/>
    <mergeCell ref="B133:B134"/>
    <mergeCell ref="B110:B111"/>
    <mergeCell ref="B112:B113"/>
    <mergeCell ref="C129:D130"/>
    <mergeCell ref="C128:D128"/>
    <mergeCell ref="B93:B94"/>
    <mergeCell ref="C93:D94"/>
    <mergeCell ref="B95:B96"/>
    <mergeCell ref="C95:D96"/>
    <mergeCell ref="B97:B98"/>
    <mergeCell ref="C97:D98"/>
    <mergeCell ref="B100:B101"/>
    <mergeCell ref="C100:D101"/>
    <mergeCell ref="C99:D99"/>
    <mergeCell ref="B89:B90"/>
    <mergeCell ref="C89:D90"/>
    <mergeCell ref="B91:B92"/>
    <mergeCell ref="C91:D92"/>
    <mergeCell ref="B79:B82"/>
    <mergeCell ref="C79:E82"/>
    <mergeCell ref="F79:G82"/>
    <mergeCell ref="H79:I82"/>
    <mergeCell ref="J79:L82"/>
    <mergeCell ref="C71:D72"/>
    <mergeCell ref="B73:B74"/>
    <mergeCell ref="C73:D74"/>
    <mergeCell ref="B75:B76"/>
    <mergeCell ref="C75:D76"/>
    <mergeCell ref="B63:B64"/>
    <mergeCell ref="B77:B78"/>
    <mergeCell ref="C77:D78"/>
    <mergeCell ref="M59:N60"/>
    <mergeCell ref="M61:N62"/>
    <mergeCell ref="B69:B70"/>
    <mergeCell ref="C69:D70"/>
    <mergeCell ref="B59:B62"/>
    <mergeCell ref="C59:E62"/>
    <mergeCell ref="F59:G62"/>
    <mergeCell ref="H59:I62"/>
    <mergeCell ref="J59:L62"/>
    <mergeCell ref="B38:B41"/>
    <mergeCell ref="C38:E41"/>
    <mergeCell ref="F38:G41"/>
    <mergeCell ref="H38:I41"/>
    <mergeCell ref="J38:L41"/>
    <mergeCell ref="M38:N39"/>
    <mergeCell ref="M32:N32"/>
    <mergeCell ref="B6:G6"/>
    <mergeCell ref="H6:P6"/>
    <mergeCell ref="P32:Q32"/>
    <mergeCell ref="F32:G32"/>
    <mergeCell ref="H32:I32"/>
    <mergeCell ref="J32:L32"/>
    <mergeCell ref="B4:G4"/>
    <mergeCell ref="H4:P4"/>
    <mergeCell ref="S32:T32"/>
    <mergeCell ref="B33:B37"/>
    <mergeCell ref="C33:E36"/>
    <mergeCell ref="F33:G36"/>
    <mergeCell ref="H33:I36"/>
    <mergeCell ref="J33:L36"/>
    <mergeCell ref="P33:Q36"/>
    <mergeCell ref="F8:P8"/>
    <mergeCell ref="C10:D11"/>
    <mergeCell ref="F10:P11"/>
    <mergeCell ref="C13:D14"/>
    <mergeCell ref="F13:P14"/>
    <mergeCell ref="C18:J18"/>
    <mergeCell ref="C19:D19"/>
    <mergeCell ref="C37:E37"/>
    <mergeCell ref="L20:P22"/>
    <mergeCell ref="M33:N34"/>
    <mergeCell ref="M35:N36"/>
    <mergeCell ref="O35:O36"/>
    <mergeCell ref="C32:E32"/>
    <mergeCell ref="B42:B43"/>
    <mergeCell ref="B83:B84"/>
    <mergeCell ref="B106:B107"/>
    <mergeCell ref="B139:B140"/>
    <mergeCell ref="B85:B86"/>
    <mergeCell ref="B87:B88"/>
    <mergeCell ref="B108:B109"/>
    <mergeCell ref="B44:B45"/>
    <mergeCell ref="B57:B58"/>
    <mergeCell ref="B46:B47"/>
    <mergeCell ref="C46:D47"/>
    <mergeCell ref="B48:B49"/>
    <mergeCell ref="C48:D49"/>
    <mergeCell ref="B50:B51"/>
    <mergeCell ref="C50:D51"/>
    <mergeCell ref="C114:D115"/>
    <mergeCell ref="B114:B115"/>
    <mergeCell ref="B52:B53"/>
    <mergeCell ref="C52:D53"/>
    <mergeCell ref="B54:B55"/>
    <mergeCell ref="C54:D55"/>
    <mergeCell ref="B71:B72"/>
    <mergeCell ref="B151:B152"/>
    <mergeCell ref="C151:D152"/>
    <mergeCell ref="B153:B154"/>
    <mergeCell ref="C153:D154"/>
    <mergeCell ref="B143:B144"/>
    <mergeCell ref="B120:B121"/>
    <mergeCell ref="C120:D121"/>
    <mergeCell ref="B123:B124"/>
    <mergeCell ref="C123:D124"/>
    <mergeCell ref="B126:B127"/>
    <mergeCell ref="C126:D127"/>
    <mergeCell ref="C122:D122"/>
    <mergeCell ref="C125:D125"/>
    <mergeCell ref="B135:B138"/>
    <mergeCell ref="C135:E138"/>
    <mergeCell ref="C139:D140"/>
    <mergeCell ref="C141:D142"/>
    <mergeCell ref="C143:D144"/>
    <mergeCell ref="C149:D150"/>
    <mergeCell ref="B167:B168"/>
    <mergeCell ref="B165:B166"/>
    <mergeCell ref="C165:D166"/>
    <mergeCell ref="B116:B117"/>
    <mergeCell ref="C116:D117"/>
    <mergeCell ref="B169:B170"/>
    <mergeCell ref="C169:D170"/>
    <mergeCell ref="C42:D43"/>
    <mergeCell ref="C44:D45"/>
    <mergeCell ref="C63:D64"/>
    <mergeCell ref="C65:D66"/>
    <mergeCell ref="B67:B68"/>
    <mergeCell ref="C83:D84"/>
    <mergeCell ref="C85:D86"/>
    <mergeCell ref="C87:D88"/>
    <mergeCell ref="C106:D107"/>
    <mergeCell ref="C108:D109"/>
    <mergeCell ref="C110:D111"/>
    <mergeCell ref="C112:D113"/>
    <mergeCell ref="B155:B156"/>
    <mergeCell ref="C155:D156"/>
    <mergeCell ref="B157:B158"/>
    <mergeCell ref="C157:D158"/>
  </mergeCells>
  <dataValidations count="14">
    <dataValidation type="list" allowBlank="1" showInputMessage="1" showErrorMessage="1" sqref="S39 S60 S80 S103 S34 S136">
      <formula1>Tipo</formula1>
    </dataValidation>
    <dataValidation type="list" allowBlank="1" showInputMessage="1" showErrorMessage="1" sqref="S38 S59 S79 S102 S33 S135">
      <formula1>Dimension</formula1>
    </dataValidation>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T62 T105 T41 T82 T36 T138"/>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T39 T60 T80 T103 T34 T136"/>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T38 T59 T79 T102 T33 T135"/>
    <dataValidation type="list" allowBlank="1" showInputMessage="1" showErrorMessage="1" sqref="S40 S81 S61 S35 P38 P33 S104 S137 I195:I212 P102 P59 P125 P56 I191:I192 P99 P79 P128 P135">
      <formula1>Frecuencia</formula1>
    </dataValidation>
    <dataValidation type="decimal" allowBlank="1" showInputMessage="1" showErrorMessage="1" sqref="R38 R33 J195:J212 R63:R79 K191:R212 J191:J192 R123:R134 S89 R106:R121 R139:R190 R83:R102 R42:R59">
      <formula1>0.0001</formula1>
      <formula2>100000000</formula2>
    </dataValidation>
    <dataValidation allowBlank="1" showInputMessage="1" showErrorMessage="1" prompt="Los &quot;valores programados&quot; son los datos numéricos asociados a las variables del indicador en cuestión que permiten calcular la meta del mismo. " sqref="M32 O32"/>
    <dataValidation allowBlank="1" showInputMessage="1" showErrorMessage="1" prompt="Hace referencia a las fuentes de información que pueden _x000a_ser usadas para verificar el alcance de los objetivos." sqref="S3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R3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P32 T40 T61 T81 T104 T35 T137"/>
    <dataValidation allowBlank="1" showInputMessage="1" showErrorMessage="1" prompt="Valores numéricos que se habrán de relacionar con el cálculo del indicador propuesto. _x000a_Manual para el diseño y la construcción de indicadores de Coneval." sqref="J3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32"/>
    <dataValidation allowBlank="1" showInputMessage="1" showErrorMessage="1" prompt="&quot;Resumen Narrativo&quot; u &quot;objetivo&quot; se entiende como el estado deseado luego de la implementación de una intervención pública. " sqref="C32"/>
  </dataValidations>
  <printOptions horizontalCentered="1"/>
  <pageMargins left="0" right="0" top="0" bottom="0" header="0.31496062992125984" footer="0.31496062992125984"/>
  <pageSetup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MIR GENERL DEL PMDyG</vt:lpstr>
      <vt:lpstr>2019</vt:lpstr>
      <vt:lpstr>2020</vt:lpstr>
      <vt:lpstr>'2020'!Área_de_impresión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JuanCesar</dc:creator>
  <cp:lastModifiedBy>JuanCesar</cp:lastModifiedBy>
  <cp:lastPrinted>2020-08-18T17:05:48Z</cp:lastPrinted>
  <dcterms:created xsi:type="dcterms:W3CDTF">2020-05-08T17:32:03Z</dcterms:created>
  <dcterms:modified xsi:type="dcterms:W3CDTF">2021-06-21T17:52:50Z</dcterms:modified>
</cp:coreProperties>
</file>